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cmain.sharepoint.com/OGMP/Finance/Files/K-O Conference/"/>
    </mc:Choice>
  </mc:AlternateContent>
  <xr:revisionPtr revIDLastSave="931" documentId="8_{2A6DB891-05AD-4024-8FFC-156305AEB8F7}" xr6:coauthVersionLast="46" xr6:coauthVersionMax="47" xr10:uidLastSave="{B05A8041-5FE3-4D8A-A446-B90E03D9BA83}"/>
  <bookViews>
    <workbookView xWindow="-108" yWindow="-108" windowWidth="23256" windowHeight="12576" tabRatio="463" activeTab="10" xr2:uid="{00000000-000D-0000-FFFF-FFFF00000000}"/>
  </bookViews>
  <sheets>
    <sheet name="Jan" sheetId="45" r:id="rId1"/>
    <sheet name="Feb" sheetId="44" r:id="rId2"/>
    <sheet name="Mar" sheetId="1" r:id="rId3"/>
    <sheet name="Q1" sheetId="25" r:id="rId4"/>
    <sheet name="Apr" sheetId="26" r:id="rId5"/>
    <sheet name="May" sheetId="27" r:id="rId6"/>
    <sheet name="June" sheetId="28" r:id="rId7"/>
    <sheet name="Q2" sheetId="29" r:id="rId8"/>
    <sheet name="July" sheetId="30" r:id="rId9"/>
    <sheet name="Aug" sheetId="31" r:id="rId10"/>
    <sheet name="Sept" sheetId="33" r:id="rId11"/>
    <sheet name="Q3" sheetId="34" r:id="rId12"/>
    <sheet name="Oct" sheetId="36" r:id="rId13"/>
    <sheet name="Nov" sheetId="39" r:id="rId14"/>
    <sheet name="Dec" sheetId="40" r:id="rId15"/>
    <sheet name="Jan 2022for Dec 2021" sheetId="42" r:id="rId16"/>
    <sheet name="Q4" sheetId="43" r:id="rId17"/>
    <sheet name="YTD" sheetId="35" r:id="rId18"/>
  </sheets>
  <definedNames>
    <definedName name="_xlnm.Print_Area" localSheetId="4">Apr!$A$1:$AL$80</definedName>
    <definedName name="_xlnm.Print_Area" localSheetId="1">Feb!$A$1:$AK$80</definedName>
    <definedName name="_xlnm.Print_Area" localSheetId="0">Jan!$A$1:$AK$80</definedName>
    <definedName name="_xlnm.Print_Area" localSheetId="15">'Jan 2022for Dec 2021'!$A$1:$AK$80</definedName>
    <definedName name="_xlnm.Print_Area" localSheetId="8">July!$A$1:$AK$80</definedName>
    <definedName name="_xlnm.Print_Area" localSheetId="6">June!$A$1:$AK$80</definedName>
    <definedName name="_xlnm.Print_Area" localSheetId="2">Mar!$A$1:$AK$80</definedName>
    <definedName name="_xlnm.Print_Area" localSheetId="5">May!$A$1:$AK$80</definedName>
    <definedName name="_xlnm.Print_Area" localSheetId="12">Oct!$A$1:$AK$80</definedName>
    <definedName name="_xlnm.Print_Area" localSheetId="3">'Q1'!$A$1:$AK$79</definedName>
    <definedName name="_xlnm.Print_Area" localSheetId="7">'Q2'!$A$1:$AK$80</definedName>
    <definedName name="_xlnm.Print_Area" localSheetId="11">'Q3'!$A$1:$AK$80</definedName>
    <definedName name="_xlnm.Print_Area" localSheetId="16">'Q4'!$A$1:$AK$80</definedName>
    <definedName name="_xlnm.Print_Area" localSheetId="10">Sept!$A$1:$AK$81</definedName>
    <definedName name="_xlnm.Print_Area" localSheetId="17">YTD!$A$1:$AK$80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1" l="1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C48" i="30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G33" i="28"/>
  <c r="C32" i="28"/>
  <c r="C52" i="28" l="1"/>
  <c r="C25" i="28"/>
  <c r="C62" i="28" l="1"/>
  <c r="C60" i="27" l="1"/>
  <c r="C35" i="27" l="1"/>
  <c r="C48" i="27" l="1"/>
  <c r="C32" i="26" l="1"/>
  <c r="H71" i="25" l="1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G71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F71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E71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C71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Q71" i="25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C16" i="1"/>
  <c r="C62" i="1"/>
  <c r="C53" i="1"/>
  <c r="R72" i="44" l="1"/>
  <c r="Q72" i="44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D72" i="45"/>
  <c r="C72" i="44"/>
  <c r="C72" i="45"/>
  <c r="S32" i="45"/>
  <c r="N72" i="42" l="1"/>
  <c r="M72" i="42"/>
  <c r="L72" i="42"/>
  <c r="K72" i="42"/>
  <c r="J72" i="42"/>
  <c r="I72" i="42"/>
  <c r="V10" i="42" l="1"/>
  <c r="P72" i="42"/>
  <c r="O72" i="42"/>
  <c r="H72" i="42"/>
  <c r="G72" i="42"/>
  <c r="F72" i="42"/>
  <c r="E72" i="42"/>
  <c r="D72" i="42"/>
  <c r="C72" i="42"/>
  <c r="R72" i="39" l="1"/>
  <c r="Q72" i="39"/>
  <c r="P72" i="39"/>
  <c r="O72" i="39"/>
  <c r="N72" i="39"/>
  <c r="M72" i="39"/>
  <c r="L72" i="39"/>
  <c r="K72" i="39"/>
  <c r="J72" i="39"/>
  <c r="I72" i="39"/>
  <c r="H72" i="39"/>
  <c r="G72" i="39"/>
  <c r="F72" i="39"/>
  <c r="E72" i="39"/>
  <c r="D72" i="39"/>
  <c r="C72" i="39"/>
  <c r="O72" i="40" l="1"/>
  <c r="P72" i="40"/>
  <c r="Q72" i="40"/>
  <c r="R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R71" i="34" l="1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R70" i="34"/>
  <c r="Q70" i="34"/>
  <c r="P70" i="34"/>
  <c r="O70" i="34"/>
  <c r="N70" i="34"/>
  <c r="M70" i="34"/>
  <c r="L70" i="34"/>
  <c r="K70" i="34"/>
  <c r="J70" i="34"/>
  <c r="I70" i="34"/>
  <c r="H70" i="34"/>
  <c r="G70" i="34"/>
  <c r="F70" i="34"/>
  <c r="E70" i="34"/>
  <c r="D70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R68" i="34"/>
  <c r="Q68" i="34"/>
  <c r="P68" i="34"/>
  <c r="O68" i="34"/>
  <c r="N68" i="34"/>
  <c r="M68" i="34"/>
  <c r="L68" i="34"/>
  <c r="K68" i="34"/>
  <c r="J68" i="34"/>
  <c r="I68" i="34"/>
  <c r="H68" i="34"/>
  <c r="G68" i="34"/>
  <c r="F68" i="34"/>
  <c r="E68" i="34"/>
  <c r="D68" i="34"/>
  <c r="R67" i="34"/>
  <c r="Q67" i="34"/>
  <c r="P67" i="34"/>
  <c r="O67" i="34"/>
  <c r="N67" i="34"/>
  <c r="M67" i="34"/>
  <c r="L67" i="34"/>
  <c r="K67" i="34"/>
  <c r="J67" i="34"/>
  <c r="I67" i="34"/>
  <c r="H67" i="34"/>
  <c r="G67" i="34"/>
  <c r="F67" i="34"/>
  <c r="E67" i="34"/>
  <c r="D67" i="34"/>
  <c r="R66" i="34"/>
  <c r="Q66" i="34"/>
  <c r="P66" i="34"/>
  <c r="O66" i="34"/>
  <c r="N66" i="34"/>
  <c r="M66" i="34"/>
  <c r="L66" i="34"/>
  <c r="K66" i="34"/>
  <c r="J66" i="34"/>
  <c r="I66" i="34"/>
  <c r="H66" i="34"/>
  <c r="G66" i="34"/>
  <c r="F66" i="34"/>
  <c r="E66" i="34"/>
  <c r="D66" i="34"/>
  <c r="R65" i="34"/>
  <c r="Q65" i="34"/>
  <c r="P65" i="34"/>
  <c r="O65" i="34"/>
  <c r="N65" i="34"/>
  <c r="M65" i="34"/>
  <c r="L65" i="34"/>
  <c r="K65" i="34"/>
  <c r="J65" i="34"/>
  <c r="I65" i="34"/>
  <c r="H65" i="34"/>
  <c r="G65" i="34"/>
  <c r="F65" i="34"/>
  <c r="E65" i="34"/>
  <c r="D65" i="34"/>
  <c r="R64" i="34"/>
  <c r="Q64" i="34"/>
  <c r="P64" i="34"/>
  <c r="O64" i="34"/>
  <c r="N64" i="34"/>
  <c r="M64" i="34"/>
  <c r="L64" i="34"/>
  <c r="K64" i="34"/>
  <c r="J64" i="34"/>
  <c r="I64" i="34"/>
  <c r="H64" i="34"/>
  <c r="G64" i="34"/>
  <c r="F64" i="34"/>
  <c r="E64" i="34"/>
  <c r="D64" i="34"/>
  <c r="R63" i="34"/>
  <c r="Q63" i="34"/>
  <c r="P63" i="34"/>
  <c r="O63" i="34"/>
  <c r="N63" i="34"/>
  <c r="M63" i="34"/>
  <c r="L63" i="34"/>
  <c r="K63" i="34"/>
  <c r="J63" i="34"/>
  <c r="I63" i="34"/>
  <c r="H63" i="34"/>
  <c r="G63" i="34"/>
  <c r="F63" i="34"/>
  <c r="E63" i="34"/>
  <c r="D63" i="34"/>
  <c r="R62" i="34"/>
  <c r="Q62" i="34"/>
  <c r="P62" i="34"/>
  <c r="O62" i="34"/>
  <c r="N62" i="34"/>
  <c r="M62" i="34"/>
  <c r="L62" i="34"/>
  <c r="K62" i="34"/>
  <c r="J62" i="34"/>
  <c r="I62" i="34"/>
  <c r="H62" i="34"/>
  <c r="G62" i="34"/>
  <c r="F62" i="34"/>
  <c r="E62" i="34"/>
  <c r="D62" i="34"/>
  <c r="R61" i="34"/>
  <c r="Q61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R59" i="34"/>
  <c r="Q59" i="34"/>
  <c r="P59" i="34"/>
  <c r="O59" i="34"/>
  <c r="N59" i="34"/>
  <c r="M59" i="34"/>
  <c r="L59" i="34"/>
  <c r="K59" i="34"/>
  <c r="J59" i="34"/>
  <c r="I59" i="34"/>
  <c r="H59" i="34"/>
  <c r="G59" i="34"/>
  <c r="F59" i="34"/>
  <c r="E59" i="34"/>
  <c r="D59" i="34"/>
  <c r="R58" i="34"/>
  <c r="Q58" i="34"/>
  <c r="P58" i="34"/>
  <c r="O58" i="34"/>
  <c r="N58" i="34"/>
  <c r="M58" i="34"/>
  <c r="L58" i="34"/>
  <c r="K58" i="34"/>
  <c r="J58" i="34"/>
  <c r="I58" i="34"/>
  <c r="H58" i="34"/>
  <c r="G58" i="34"/>
  <c r="F58" i="34"/>
  <c r="E58" i="34"/>
  <c r="D58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7" i="34"/>
  <c r="R56" i="34"/>
  <c r="Q56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D56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D55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D54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D50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D43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71" i="34"/>
  <c r="C70" i="34"/>
  <c r="C69" i="34"/>
  <c r="C68" i="34"/>
  <c r="C67" i="34"/>
  <c r="C66" i="34"/>
  <c r="C65" i="34"/>
  <c r="C64" i="34"/>
  <c r="C63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62" i="34" l="1"/>
  <c r="C47" i="34"/>
  <c r="R71" i="25" l="1"/>
  <c r="R71" i="35" s="1"/>
  <c r="Q71" i="35"/>
  <c r="P71" i="25"/>
  <c r="P71" i="35" s="1"/>
  <c r="O71" i="25"/>
  <c r="O71" i="35" s="1"/>
  <c r="N71" i="25"/>
  <c r="N71" i="35" s="1"/>
  <c r="M71" i="25"/>
  <c r="M71" i="35" s="1"/>
  <c r="L71" i="25"/>
  <c r="L71" i="35" s="1"/>
  <c r="K71" i="25"/>
  <c r="K71" i="35" s="1"/>
  <c r="J71" i="25"/>
  <c r="J71" i="35" s="1"/>
  <c r="I71" i="25"/>
  <c r="I71" i="35" s="1"/>
  <c r="H71" i="35"/>
  <c r="G71" i="35"/>
  <c r="F71" i="35"/>
  <c r="E71" i="35"/>
  <c r="D71" i="25"/>
  <c r="D71" i="35" s="1"/>
  <c r="C71" i="35"/>
  <c r="R70" i="35"/>
  <c r="Q70" i="35"/>
  <c r="P70" i="35"/>
  <c r="O70" i="35"/>
  <c r="N70" i="35"/>
  <c r="M70" i="35"/>
  <c r="L70" i="35"/>
  <c r="K70" i="35"/>
  <c r="J70" i="35"/>
  <c r="I70" i="35"/>
  <c r="H70" i="35"/>
  <c r="G70" i="35"/>
  <c r="F70" i="35"/>
  <c r="E70" i="35"/>
  <c r="D70" i="35"/>
  <c r="C70" i="35"/>
  <c r="R69" i="35"/>
  <c r="Q69" i="35"/>
  <c r="P69" i="35"/>
  <c r="O69" i="35"/>
  <c r="N69" i="35"/>
  <c r="M69" i="35"/>
  <c r="L69" i="35"/>
  <c r="K69" i="35"/>
  <c r="J69" i="35"/>
  <c r="I69" i="35"/>
  <c r="H69" i="35"/>
  <c r="G69" i="35"/>
  <c r="F69" i="35"/>
  <c r="E69" i="35"/>
  <c r="D69" i="35"/>
  <c r="C69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C68" i="35"/>
  <c r="R67" i="35"/>
  <c r="Q67" i="35"/>
  <c r="P67" i="35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R66" i="35"/>
  <c r="Q66" i="35"/>
  <c r="P66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R65" i="35"/>
  <c r="Q65" i="35"/>
  <c r="P65" i="35"/>
  <c r="O65" i="35"/>
  <c r="N65" i="35"/>
  <c r="M65" i="35"/>
  <c r="L65" i="35"/>
  <c r="K65" i="35"/>
  <c r="J65" i="35"/>
  <c r="I65" i="35"/>
  <c r="H65" i="35"/>
  <c r="G65" i="35"/>
  <c r="F65" i="35"/>
  <c r="E65" i="35"/>
  <c r="D65" i="35"/>
  <c r="C65" i="35"/>
  <c r="R64" i="35"/>
  <c r="Q64" i="35"/>
  <c r="P64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R63" i="35"/>
  <c r="Q63" i="35"/>
  <c r="P63" i="35"/>
  <c r="O63" i="35"/>
  <c r="N63" i="35"/>
  <c r="M63" i="35"/>
  <c r="L63" i="35"/>
  <c r="K63" i="35"/>
  <c r="J63" i="35"/>
  <c r="I63" i="35"/>
  <c r="H63" i="35"/>
  <c r="G63" i="35"/>
  <c r="F63" i="35"/>
  <c r="E63" i="35"/>
  <c r="D63" i="35"/>
  <c r="C63" i="35"/>
  <c r="R31" i="25"/>
  <c r="P31" i="25"/>
  <c r="O31" i="25"/>
  <c r="N31" i="25"/>
  <c r="M31" i="25"/>
  <c r="L31" i="25"/>
  <c r="K31" i="25"/>
  <c r="J31" i="25"/>
  <c r="I31" i="25"/>
  <c r="D31" i="25"/>
  <c r="R30" i="25"/>
  <c r="P30" i="25"/>
  <c r="O30" i="25"/>
  <c r="N30" i="25"/>
  <c r="M30" i="25"/>
  <c r="L30" i="25"/>
  <c r="K30" i="25"/>
  <c r="J30" i="25"/>
  <c r="I30" i="25"/>
  <c r="D30" i="25"/>
  <c r="R29" i="25"/>
  <c r="P29" i="25"/>
  <c r="O29" i="25"/>
  <c r="N29" i="25"/>
  <c r="M29" i="25"/>
  <c r="L29" i="25"/>
  <c r="K29" i="25"/>
  <c r="J29" i="25"/>
  <c r="I29" i="25"/>
  <c r="D29" i="25"/>
  <c r="R28" i="25"/>
  <c r="P28" i="25"/>
  <c r="O28" i="25"/>
  <c r="N28" i="25"/>
  <c r="M28" i="25"/>
  <c r="L28" i="25"/>
  <c r="K28" i="25"/>
  <c r="J28" i="25"/>
  <c r="I28" i="25"/>
  <c r="D28" i="25"/>
  <c r="R27" i="25"/>
  <c r="P27" i="25"/>
  <c r="O27" i="25"/>
  <c r="N27" i="25"/>
  <c r="M27" i="25"/>
  <c r="L27" i="25"/>
  <c r="K27" i="25"/>
  <c r="J27" i="25"/>
  <c r="I27" i="25"/>
  <c r="D27" i="25"/>
  <c r="R26" i="25"/>
  <c r="P26" i="25"/>
  <c r="O26" i="25"/>
  <c r="N26" i="25"/>
  <c r="M26" i="25"/>
  <c r="L26" i="25"/>
  <c r="K26" i="25"/>
  <c r="J26" i="25"/>
  <c r="I26" i="25"/>
  <c r="D26" i="25"/>
  <c r="R25" i="25"/>
  <c r="P25" i="25"/>
  <c r="O25" i="25"/>
  <c r="N25" i="25"/>
  <c r="M25" i="25"/>
  <c r="L25" i="25"/>
  <c r="K25" i="25"/>
  <c r="J25" i="25"/>
  <c r="I25" i="25"/>
  <c r="D25" i="25"/>
  <c r="R24" i="25"/>
  <c r="P24" i="25"/>
  <c r="O24" i="25"/>
  <c r="N24" i="25"/>
  <c r="M24" i="25"/>
  <c r="L24" i="25"/>
  <c r="K24" i="25"/>
  <c r="J24" i="25"/>
  <c r="I24" i="25"/>
  <c r="D24" i="25"/>
  <c r="R23" i="25"/>
  <c r="P23" i="25"/>
  <c r="O23" i="25"/>
  <c r="N23" i="25"/>
  <c r="M23" i="25"/>
  <c r="L23" i="25"/>
  <c r="K23" i="25"/>
  <c r="J23" i="25"/>
  <c r="I23" i="25"/>
  <c r="D23" i="25"/>
  <c r="R22" i="25"/>
  <c r="P22" i="25"/>
  <c r="O22" i="25"/>
  <c r="N22" i="25"/>
  <c r="M22" i="25"/>
  <c r="L22" i="25"/>
  <c r="K22" i="25"/>
  <c r="J22" i="25"/>
  <c r="I22" i="25"/>
  <c r="D22" i="25"/>
  <c r="R21" i="25"/>
  <c r="P21" i="25"/>
  <c r="O21" i="25"/>
  <c r="N21" i="25"/>
  <c r="M21" i="25"/>
  <c r="L21" i="25"/>
  <c r="K21" i="25"/>
  <c r="J21" i="25"/>
  <c r="I21" i="25"/>
  <c r="D21" i="25"/>
  <c r="R20" i="25"/>
  <c r="P20" i="25"/>
  <c r="O20" i="25"/>
  <c r="N20" i="25"/>
  <c r="M20" i="25"/>
  <c r="L20" i="25"/>
  <c r="K20" i="25"/>
  <c r="J20" i="25"/>
  <c r="I20" i="25"/>
  <c r="D20" i="25"/>
  <c r="R19" i="25"/>
  <c r="P19" i="25"/>
  <c r="O19" i="25"/>
  <c r="N19" i="25"/>
  <c r="M19" i="25"/>
  <c r="L19" i="25"/>
  <c r="K19" i="25"/>
  <c r="J19" i="25"/>
  <c r="I19" i="25"/>
  <c r="D19" i="25"/>
  <c r="R18" i="25"/>
  <c r="P18" i="25"/>
  <c r="O18" i="25"/>
  <c r="N18" i="25"/>
  <c r="M18" i="25"/>
  <c r="L18" i="25"/>
  <c r="K18" i="25"/>
  <c r="J18" i="25"/>
  <c r="I18" i="25"/>
  <c r="D18" i="25"/>
  <c r="R17" i="25"/>
  <c r="P17" i="25"/>
  <c r="O17" i="25"/>
  <c r="N17" i="25"/>
  <c r="M17" i="25"/>
  <c r="L17" i="25"/>
  <c r="K17" i="25"/>
  <c r="J17" i="25"/>
  <c r="I17" i="25"/>
  <c r="D17" i="25"/>
  <c r="R16" i="25"/>
  <c r="P16" i="25"/>
  <c r="O16" i="25"/>
  <c r="N16" i="25"/>
  <c r="M16" i="25"/>
  <c r="L16" i="25"/>
  <c r="K16" i="25"/>
  <c r="J16" i="25"/>
  <c r="I16" i="25"/>
  <c r="D16" i="25"/>
  <c r="R15" i="25"/>
  <c r="P15" i="25"/>
  <c r="O15" i="25"/>
  <c r="N15" i="25"/>
  <c r="M15" i="25"/>
  <c r="L15" i="25"/>
  <c r="K15" i="25"/>
  <c r="J15" i="25"/>
  <c r="I15" i="25"/>
  <c r="D15" i="25"/>
  <c r="R14" i="25"/>
  <c r="P14" i="25"/>
  <c r="O14" i="25"/>
  <c r="N14" i="25"/>
  <c r="M14" i="25"/>
  <c r="L14" i="25"/>
  <c r="K14" i="25"/>
  <c r="J14" i="25"/>
  <c r="I14" i="25"/>
  <c r="D14" i="25"/>
  <c r="R13" i="25"/>
  <c r="P13" i="25"/>
  <c r="O13" i="25"/>
  <c r="N13" i="25"/>
  <c r="M13" i="25"/>
  <c r="L13" i="25"/>
  <c r="K13" i="25"/>
  <c r="J13" i="25"/>
  <c r="I13" i="25"/>
  <c r="D13" i="25"/>
  <c r="R12" i="25"/>
  <c r="Q12" i="25"/>
  <c r="P12" i="25"/>
  <c r="O12" i="25"/>
  <c r="N12" i="25"/>
  <c r="M12" i="25"/>
  <c r="L12" i="25"/>
  <c r="K12" i="25"/>
  <c r="J12" i="25"/>
  <c r="I12" i="25"/>
  <c r="D12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R71" i="29" l="1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U71" i="29" s="1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V70" i="29" s="1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V69" i="29" s="1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U68" i="29" s="1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U66" i="29" s="1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V65" i="29" s="1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V64" i="29" s="1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V63" i="29" s="1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V61" i="29" s="1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V60" i="29" s="1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V59" i="29" s="1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U58" i="29" s="1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V57" i="29" s="1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V56" i="29" s="1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V55" i="29" s="1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V54" i="29" s="1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V53" i="29" s="1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V52" i="29" s="1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V51" i="29" s="1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V50" i="29" s="1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V49" i="29" s="1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V48" i="29" s="1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V46" i="29" s="1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V45" i="29" s="1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V44" i="29" s="1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V42" i="29" s="1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V41" i="29" s="1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U40" i="29" s="1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V39" i="29" s="1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V38" i="29" s="1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U36" i="29" s="1"/>
  <c r="R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V34" i="29" s="1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V32" i="29" s="1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U31" i="29" s="1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V30" i="29" s="1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V29" i="29" s="1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V28" i="29" s="1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V27" i="29" s="1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V25" i="29" s="1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V24" i="29" s="1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V23" i="29" s="1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V22" i="29" s="1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V21" i="29" s="1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V20" i="29" s="1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V19" i="29" s="1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U18" i="29" s="1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V17" i="29" s="1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U16" i="29" s="1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V15" i="29" s="1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U14" i="29" s="1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V13" i="29" s="1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U12" i="29" s="1"/>
  <c r="U57" i="29"/>
  <c r="U41" i="29"/>
  <c r="V40" i="29"/>
  <c r="V37" i="29"/>
  <c r="U37" i="29"/>
  <c r="V36" i="29"/>
  <c r="U52" i="29" l="1"/>
  <c r="U39" i="29"/>
  <c r="U48" i="29"/>
  <c r="W48" i="29" s="1"/>
  <c r="U30" i="29"/>
  <c r="U34" i="29"/>
  <c r="W34" i="29" s="1"/>
  <c r="V66" i="29"/>
  <c r="V31" i="29"/>
  <c r="W31" i="29" s="1"/>
  <c r="U38" i="29"/>
  <c r="W38" i="29" s="1"/>
  <c r="U42" i="29"/>
  <c r="U27" i="29"/>
  <c r="W27" i="29" s="1"/>
  <c r="U32" i="29"/>
  <c r="W32" i="29" s="1"/>
  <c r="U28" i="29"/>
  <c r="W28" i="29" s="1"/>
  <c r="U46" i="29"/>
  <c r="W46" i="29" s="1"/>
  <c r="U51" i="29"/>
  <c r="U55" i="29"/>
  <c r="U49" i="29"/>
  <c r="W49" i="29" s="1"/>
  <c r="U53" i="29"/>
  <c r="W53" i="29" s="1"/>
  <c r="V58" i="29"/>
  <c r="W58" i="29" s="1"/>
  <c r="U44" i="29"/>
  <c r="W44" i="29" s="1"/>
  <c r="U61" i="29"/>
  <c r="W61" i="29" s="1"/>
  <c r="U45" i="29"/>
  <c r="W45" i="29" s="1"/>
  <c r="U50" i="29"/>
  <c r="W50" i="29" s="1"/>
  <c r="U54" i="29"/>
  <c r="W54" i="29" s="1"/>
  <c r="V68" i="29"/>
  <c r="U69" i="29"/>
  <c r="U22" i="29"/>
  <c r="W22" i="29" s="1"/>
  <c r="U70" i="29"/>
  <c r="W70" i="29" s="1"/>
  <c r="V71" i="29"/>
  <c r="W71" i="29" s="1"/>
  <c r="U23" i="29"/>
  <c r="W23" i="29" s="1"/>
  <c r="U63" i="29"/>
  <c r="W63" i="29" s="1"/>
  <c r="V16" i="29"/>
  <c r="W16" i="29" s="1"/>
  <c r="U24" i="29"/>
  <c r="W24" i="29" s="1"/>
  <c r="U19" i="29"/>
  <c r="W19" i="29" s="1"/>
  <c r="U64" i="29"/>
  <c r="W64" i="29" s="1"/>
  <c r="U25" i="29"/>
  <c r="W25" i="29" s="1"/>
  <c r="U21" i="29"/>
  <c r="W21" i="29" s="1"/>
  <c r="U65" i="29"/>
  <c r="W65" i="29" s="1"/>
  <c r="U60" i="29"/>
  <c r="W60" i="29" s="1"/>
  <c r="U59" i="29"/>
  <c r="W59" i="29" s="1"/>
  <c r="U56" i="29"/>
  <c r="W56" i="29" s="1"/>
  <c r="U15" i="29"/>
  <c r="W15" i="29" s="1"/>
  <c r="U29" i="29"/>
  <c r="W29" i="29" s="1"/>
  <c r="U17" i="29"/>
  <c r="W17" i="29" s="1"/>
  <c r="V12" i="29"/>
  <c r="W12" i="29" s="1"/>
  <c r="U13" i="29"/>
  <c r="W13" i="29" s="1"/>
  <c r="U20" i="29"/>
  <c r="W20" i="29" s="1"/>
  <c r="V14" i="29"/>
  <c r="W14" i="29" s="1"/>
  <c r="V18" i="29"/>
  <c r="W18" i="29" s="1"/>
  <c r="W40" i="29"/>
  <c r="W42" i="29"/>
  <c r="W68" i="29"/>
  <c r="W57" i="29"/>
  <c r="W37" i="29"/>
  <c r="W52" i="29"/>
  <c r="W30" i="29"/>
  <c r="W41" i="29"/>
  <c r="W36" i="29"/>
  <c r="W39" i="29"/>
  <c r="W69" i="29"/>
  <c r="W55" i="29"/>
  <c r="W66" i="29"/>
  <c r="W51" i="29"/>
  <c r="Q35" i="29" l="1"/>
  <c r="C35" i="29"/>
  <c r="V35" i="29" l="1"/>
  <c r="U35" i="29"/>
  <c r="C67" i="29"/>
  <c r="W35" i="29" l="1"/>
  <c r="V67" i="29"/>
  <c r="U67" i="29"/>
  <c r="C62" i="29"/>
  <c r="C33" i="29"/>
  <c r="W67" i="29" l="1"/>
  <c r="V33" i="29"/>
  <c r="U33" i="29"/>
  <c r="U62" i="29"/>
  <c r="V62" i="29"/>
  <c r="C47" i="29"/>
  <c r="W62" i="29" l="1"/>
  <c r="V47" i="29"/>
  <c r="U47" i="29"/>
  <c r="W33" i="29"/>
  <c r="C43" i="29"/>
  <c r="W47" i="29" l="1"/>
  <c r="V43" i="29"/>
  <c r="U43" i="29"/>
  <c r="I72" i="26"/>
  <c r="C26" i="29"/>
  <c r="W43" i="29" l="1"/>
  <c r="U26" i="29"/>
  <c r="V26" i="29"/>
  <c r="W26" i="29" l="1"/>
  <c r="M72" i="44"/>
  <c r="U18" i="45" l="1"/>
  <c r="V18" i="45"/>
  <c r="W18" i="45" l="1"/>
  <c r="AG71" i="35"/>
  <c r="AF71" i="35"/>
  <c r="AE71" i="35"/>
  <c r="AD71" i="35"/>
  <c r="AC71" i="35"/>
  <c r="AB71" i="35"/>
  <c r="AA71" i="35"/>
  <c r="Z71" i="35"/>
  <c r="Y71" i="35"/>
  <c r="AG70" i="35"/>
  <c r="AF70" i="35"/>
  <c r="AE70" i="35"/>
  <c r="AD70" i="35"/>
  <c r="AC70" i="35"/>
  <c r="AB70" i="35"/>
  <c r="AA70" i="35"/>
  <c r="Z70" i="35"/>
  <c r="Y70" i="35"/>
  <c r="AG69" i="35"/>
  <c r="AF69" i="35"/>
  <c r="AE69" i="35"/>
  <c r="AD69" i="35"/>
  <c r="AC69" i="35"/>
  <c r="AB69" i="35"/>
  <c r="AA69" i="35"/>
  <c r="Z69" i="35"/>
  <c r="Y69" i="35"/>
  <c r="AG68" i="35"/>
  <c r="AF68" i="35"/>
  <c r="AE68" i="35"/>
  <c r="AD68" i="35"/>
  <c r="AC68" i="35"/>
  <c r="AB68" i="35"/>
  <c r="AA68" i="35"/>
  <c r="Z68" i="35"/>
  <c r="Y68" i="35"/>
  <c r="AG67" i="35"/>
  <c r="AF67" i="35"/>
  <c r="AE67" i="35"/>
  <c r="AD67" i="35"/>
  <c r="AC67" i="35"/>
  <c r="AB67" i="35"/>
  <c r="AA67" i="35"/>
  <c r="Z67" i="35"/>
  <c r="Y67" i="35"/>
  <c r="AG66" i="35"/>
  <c r="AF66" i="35"/>
  <c r="AE66" i="35"/>
  <c r="AD66" i="35"/>
  <c r="AC66" i="35"/>
  <c r="AB66" i="35"/>
  <c r="AA66" i="35"/>
  <c r="Z66" i="35"/>
  <c r="Y66" i="35"/>
  <c r="AG65" i="35"/>
  <c r="AF65" i="35"/>
  <c r="AE65" i="35"/>
  <c r="AD65" i="35"/>
  <c r="AC65" i="35"/>
  <c r="AB65" i="35"/>
  <c r="AA65" i="35"/>
  <c r="Z65" i="35"/>
  <c r="Y65" i="35"/>
  <c r="AG64" i="35"/>
  <c r="AF64" i="35"/>
  <c r="AE64" i="35"/>
  <c r="AD64" i="35"/>
  <c r="AC64" i="35"/>
  <c r="AB64" i="35"/>
  <c r="AA64" i="35"/>
  <c r="Z64" i="35"/>
  <c r="Y64" i="35"/>
  <c r="AG63" i="35"/>
  <c r="AF63" i="35"/>
  <c r="AE63" i="35"/>
  <c r="AD63" i="35"/>
  <c r="AC63" i="35"/>
  <c r="AB63" i="35"/>
  <c r="AA63" i="35"/>
  <c r="Z63" i="35"/>
  <c r="Y63" i="35"/>
  <c r="AG62" i="35"/>
  <c r="AF62" i="35"/>
  <c r="AE62" i="35"/>
  <c r="AD62" i="35"/>
  <c r="AC62" i="35"/>
  <c r="AB62" i="35"/>
  <c r="AA62" i="35"/>
  <c r="Z62" i="35"/>
  <c r="Y62" i="35"/>
  <c r="AG61" i="35"/>
  <c r="AF61" i="35"/>
  <c r="AE61" i="35"/>
  <c r="AD61" i="35"/>
  <c r="AC61" i="35"/>
  <c r="AB61" i="35"/>
  <c r="AA61" i="35"/>
  <c r="Z61" i="35"/>
  <c r="Y61" i="35"/>
  <c r="AG60" i="35"/>
  <c r="AF60" i="35"/>
  <c r="AE60" i="35"/>
  <c r="AD60" i="35"/>
  <c r="AC60" i="35"/>
  <c r="AB60" i="35"/>
  <c r="AA60" i="35"/>
  <c r="Z60" i="35"/>
  <c r="Y60" i="35"/>
  <c r="AG59" i="35"/>
  <c r="AF59" i="35"/>
  <c r="AE59" i="35"/>
  <c r="AD59" i="35"/>
  <c r="AC59" i="35"/>
  <c r="AB59" i="35"/>
  <c r="AA59" i="35"/>
  <c r="Z59" i="35"/>
  <c r="Y59" i="35"/>
  <c r="AG58" i="35"/>
  <c r="AF58" i="35"/>
  <c r="AE58" i="35"/>
  <c r="AD58" i="35"/>
  <c r="AC58" i="35"/>
  <c r="AB58" i="35"/>
  <c r="AA58" i="35"/>
  <c r="Z58" i="35"/>
  <c r="Y58" i="35"/>
  <c r="AG57" i="35"/>
  <c r="AF57" i="35"/>
  <c r="AE57" i="35"/>
  <c r="AD57" i="35"/>
  <c r="AC57" i="35"/>
  <c r="AB57" i="35"/>
  <c r="AA57" i="35"/>
  <c r="Z57" i="35"/>
  <c r="Y57" i="35"/>
  <c r="AG56" i="35"/>
  <c r="AF56" i="35"/>
  <c r="AE56" i="35"/>
  <c r="AD56" i="35"/>
  <c r="AC56" i="35"/>
  <c r="AB56" i="35"/>
  <c r="AA56" i="35"/>
  <c r="Z56" i="35"/>
  <c r="Y56" i="35"/>
  <c r="AG55" i="35"/>
  <c r="AF55" i="35"/>
  <c r="AE55" i="35"/>
  <c r="AD55" i="35"/>
  <c r="AC55" i="35"/>
  <c r="AB55" i="35"/>
  <c r="AA55" i="35"/>
  <c r="Z55" i="35"/>
  <c r="Y55" i="35"/>
  <c r="AG54" i="35"/>
  <c r="AF54" i="35"/>
  <c r="AE54" i="35"/>
  <c r="AD54" i="35"/>
  <c r="AC54" i="35"/>
  <c r="AB54" i="35"/>
  <c r="AA54" i="35"/>
  <c r="Z54" i="35"/>
  <c r="Y54" i="35"/>
  <c r="AG53" i="35"/>
  <c r="AF53" i="35"/>
  <c r="AE53" i="35"/>
  <c r="AD53" i="35"/>
  <c r="AC53" i="35"/>
  <c r="AB53" i="35"/>
  <c r="AA53" i="35"/>
  <c r="Z53" i="35"/>
  <c r="Y53" i="35"/>
  <c r="AG52" i="35"/>
  <c r="AF52" i="35"/>
  <c r="AE52" i="35"/>
  <c r="AD52" i="35"/>
  <c r="AC52" i="35"/>
  <c r="AB52" i="35"/>
  <c r="AA52" i="35"/>
  <c r="Z52" i="35"/>
  <c r="Y52" i="35"/>
  <c r="AG51" i="35"/>
  <c r="AF51" i="35"/>
  <c r="AE51" i="35"/>
  <c r="AD51" i="35"/>
  <c r="AC51" i="35"/>
  <c r="AB51" i="35"/>
  <c r="AA51" i="35"/>
  <c r="Z51" i="35"/>
  <c r="Y51" i="35"/>
  <c r="AG50" i="35"/>
  <c r="AF50" i="35"/>
  <c r="AE50" i="35"/>
  <c r="AD50" i="35"/>
  <c r="AC50" i="35"/>
  <c r="AB50" i="35"/>
  <c r="AA50" i="35"/>
  <c r="Z50" i="35"/>
  <c r="Y50" i="35"/>
  <c r="AG49" i="35"/>
  <c r="AF49" i="35"/>
  <c r="AE49" i="35"/>
  <c r="AD49" i="35"/>
  <c r="AC49" i="35"/>
  <c r="AB49" i="35"/>
  <c r="AA49" i="35"/>
  <c r="Z49" i="35"/>
  <c r="Y49" i="35"/>
  <c r="AG48" i="35"/>
  <c r="AF48" i="35"/>
  <c r="AE48" i="35"/>
  <c r="AD48" i="35"/>
  <c r="AC48" i="35"/>
  <c r="AB48" i="35"/>
  <c r="AA48" i="35"/>
  <c r="Z48" i="35"/>
  <c r="Y48" i="35"/>
  <c r="AG47" i="35"/>
  <c r="AF47" i="35"/>
  <c r="AE47" i="35"/>
  <c r="AD47" i="35"/>
  <c r="AC47" i="35"/>
  <c r="AB47" i="35"/>
  <c r="AA47" i="35"/>
  <c r="Z47" i="35"/>
  <c r="Y47" i="35"/>
  <c r="AG46" i="35"/>
  <c r="AF46" i="35"/>
  <c r="AE46" i="35"/>
  <c r="AD46" i="35"/>
  <c r="AC46" i="35"/>
  <c r="AB46" i="35"/>
  <c r="AA46" i="35"/>
  <c r="Z46" i="35"/>
  <c r="Y46" i="35"/>
  <c r="AG45" i="35"/>
  <c r="AF45" i="35"/>
  <c r="AE45" i="35"/>
  <c r="AD45" i="35"/>
  <c r="AC45" i="35"/>
  <c r="AB45" i="35"/>
  <c r="AA45" i="35"/>
  <c r="Z45" i="35"/>
  <c r="Y45" i="35"/>
  <c r="AG44" i="35"/>
  <c r="AF44" i="35"/>
  <c r="AE44" i="35"/>
  <c r="AD44" i="35"/>
  <c r="AC44" i="35"/>
  <c r="AB44" i="35"/>
  <c r="AA44" i="35"/>
  <c r="Z44" i="35"/>
  <c r="Y44" i="35"/>
  <c r="AG43" i="35"/>
  <c r="AF43" i="35"/>
  <c r="AE43" i="35"/>
  <c r="AD43" i="35"/>
  <c r="AC43" i="35"/>
  <c r="AB43" i="35"/>
  <c r="AA43" i="35"/>
  <c r="Z43" i="35"/>
  <c r="Y43" i="35"/>
  <c r="AG42" i="35"/>
  <c r="AF42" i="35"/>
  <c r="AE42" i="35"/>
  <c r="AD42" i="35"/>
  <c r="AC42" i="35"/>
  <c r="AB42" i="35"/>
  <c r="AA42" i="35"/>
  <c r="Z42" i="35"/>
  <c r="Y42" i="35"/>
  <c r="AG41" i="35"/>
  <c r="AF41" i="35"/>
  <c r="AE41" i="35"/>
  <c r="AD41" i="35"/>
  <c r="AC41" i="35"/>
  <c r="AB41" i="35"/>
  <c r="AA41" i="35"/>
  <c r="Z41" i="35"/>
  <c r="Y41" i="35"/>
  <c r="AG40" i="35"/>
  <c r="AF40" i="35"/>
  <c r="AE40" i="35"/>
  <c r="AD40" i="35"/>
  <c r="AC40" i="35"/>
  <c r="AB40" i="35"/>
  <c r="AA40" i="35"/>
  <c r="Z40" i="35"/>
  <c r="Y40" i="35"/>
  <c r="AG39" i="35"/>
  <c r="AF39" i="35"/>
  <c r="AE39" i="35"/>
  <c r="AD39" i="35"/>
  <c r="AC39" i="35"/>
  <c r="AB39" i="35"/>
  <c r="AA39" i="35"/>
  <c r="Z39" i="35"/>
  <c r="Y39" i="35"/>
  <c r="AG38" i="35"/>
  <c r="AF38" i="35"/>
  <c r="AE38" i="35"/>
  <c r="AD38" i="35"/>
  <c r="AC38" i="35"/>
  <c r="AB38" i="35"/>
  <c r="AA38" i="35"/>
  <c r="Z38" i="35"/>
  <c r="Y38" i="35"/>
  <c r="AG37" i="35"/>
  <c r="AF37" i="35"/>
  <c r="AE37" i="35"/>
  <c r="AD37" i="35"/>
  <c r="AC37" i="35"/>
  <c r="AB37" i="35"/>
  <c r="AA37" i="35"/>
  <c r="Z37" i="35"/>
  <c r="Y37" i="35"/>
  <c r="AG36" i="35"/>
  <c r="AF36" i="35"/>
  <c r="AE36" i="35"/>
  <c r="AD36" i="35"/>
  <c r="AC36" i="35"/>
  <c r="AB36" i="35"/>
  <c r="AA36" i="35"/>
  <c r="Z36" i="35"/>
  <c r="Y36" i="35"/>
  <c r="AG35" i="35"/>
  <c r="AF35" i="35"/>
  <c r="AE35" i="35"/>
  <c r="AD35" i="35"/>
  <c r="AC35" i="35"/>
  <c r="AB35" i="35"/>
  <c r="AA35" i="35"/>
  <c r="Z35" i="35"/>
  <c r="Y35" i="35"/>
  <c r="AG34" i="35"/>
  <c r="AF34" i="35"/>
  <c r="AE34" i="35"/>
  <c r="AD34" i="35"/>
  <c r="AC34" i="35"/>
  <c r="AB34" i="35"/>
  <c r="AA34" i="35"/>
  <c r="Z34" i="35"/>
  <c r="Y34" i="35"/>
  <c r="AG33" i="35"/>
  <c r="AF33" i="35"/>
  <c r="AE33" i="35"/>
  <c r="AD33" i="35"/>
  <c r="AC33" i="35"/>
  <c r="AB33" i="35"/>
  <c r="AA33" i="35"/>
  <c r="Z33" i="35"/>
  <c r="Y33" i="35"/>
  <c r="AG32" i="35"/>
  <c r="AF32" i="35"/>
  <c r="AE32" i="35"/>
  <c r="AD32" i="35"/>
  <c r="AC32" i="35"/>
  <c r="AB32" i="35"/>
  <c r="AA32" i="35"/>
  <c r="Z32" i="35"/>
  <c r="Y32" i="35"/>
  <c r="AG31" i="35"/>
  <c r="AF31" i="35"/>
  <c r="AE31" i="35"/>
  <c r="AD31" i="35"/>
  <c r="AC31" i="35"/>
  <c r="AB31" i="35"/>
  <c r="AA31" i="35"/>
  <c r="Z31" i="35"/>
  <c r="Y31" i="35"/>
  <c r="AG30" i="35"/>
  <c r="AF30" i="35"/>
  <c r="AE30" i="35"/>
  <c r="AD30" i="35"/>
  <c r="AC30" i="35"/>
  <c r="AB30" i="35"/>
  <c r="AA30" i="35"/>
  <c r="Z30" i="35"/>
  <c r="Y30" i="35"/>
  <c r="AG29" i="35"/>
  <c r="AF29" i="35"/>
  <c r="AE29" i="35"/>
  <c r="AD29" i="35"/>
  <c r="AC29" i="35"/>
  <c r="AB29" i="35"/>
  <c r="AA29" i="35"/>
  <c r="Z29" i="35"/>
  <c r="Y29" i="35"/>
  <c r="AG28" i="35"/>
  <c r="AF28" i="35"/>
  <c r="AE28" i="35"/>
  <c r="AD28" i="35"/>
  <c r="AC28" i="35"/>
  <c r="AB28" i="35"/>
  <c r="AA28" i="35"/>
  <c r="Z28" i="35"/>
  <c r="Y28" i="35"/>
  <c r="AG27" i="35"/>
  <c r="AF27" i="35"/>
  <c r="AE27" i="35"/>
  <c r="AD27" i="35"/>
  <c r="AC27" i="35"/>
  <c r="AB27" i="35"/>
  <c r="AA27" i="35"/>
  <c r="Z27" i="35"/>
  <c r="Y27" i="35"/>
  <c r="AG26" i="35"/>
  <c r="AF26" i="35"/>
  <c r="AE26" i="35"/>
  <c r="AD26" i="35"/>
  <c r="AC26" i="35"/>
  <c r="AB26" i="35"/>
  <c r="AA26" i="35"/>
  <c r="Z26" i="35"/>
  <c r="Y26" i="35"/>
  <c r="AG25" i="35"/>
  <c r="AF25" i="35"/>
  <c r="AE25" i="35"/>
  <c r="AD25" i="35"/>
  <c r="AC25" i="35"/>
  <c r="AB25" i="35"/>
  <c r="AA25" i="35"/>
  <c r="Z25" i="35"/>
  <c r="Y25" i="35"/>
  <c r="AG24" i="35"/>
  <c r="AF24" i="35"/>
  <c r="AE24" i="35"/>
  <c r="AD24" i="35"/>
  <c r="AC24" i="35"/>
  <c r="AB24" i="35"/>
  <c r="AA24" i="35"/>
  <c r="Z24" i="35"/>
  <c r="Y24" i="35"/>
  <c r="AG23" i="35"/>
  <c r="AF23" i="35"/>
  <c r="AE23" i="35"/>
  <c r="AD23" i="35"/>
  <c r="AC23" i="35"/>
  <c r="AB23" i="35"/>
  <c r="AA23" i="35"/>
  <c r="Z23" i="35"/>
  <c r="Y23" i="35"/>
  <c r="AG22" i="35"/>
  <c r="AF22" i="35"/>
  <c r="AE22" i="35"/>
  <c r="AD22" i="35"/>
  <c r="AC22" i="35"/>
  <c r="AB22" i="35"/>
  <c r="AA22" i="35"/>
  <c r="Z22" i="35"/>
  <c r="Y22" i="35"/>
  <c r="AG21" i="35"/>
  <c r="AF21" i="35"/>
  <c r="AE21" i="35"/>
  <c r="AD21" i="35"/>
  <c r="AC21" i="35"/>
  <c r="AB21" i="35"/>
  <c r="AA21" i="35"/>
  <c r="Z21" i="35"/>
  <c r="Y21" i="35"/>
  <c r="AG20" i="35"/>
  <c r="AF20" i="35"/>
  <c r="AE20" i="35"/>
  <c r="AD20" i="35"/>
  <c r="AC20" i="35"/>
  <c r="AB20" i="35"/>
  <c r="AA20" i="35"/>
  <c r="Z20" i="35"/>
  <c r="Y20" i="35"/>
  <c r="AG19" i="35"/>
  <c r="AF19" i="35"/>
  <c r="AE19" i="35"/>
  <c r="AD19" i="35"/>
  <c r="AC19" i="35"/>
  <c r="AB19" i="35"/>
  <c r="AA19" i="35"/>
  <c r="Z19" i="35"/>
  <c r="Y19" i="35"/>
  <c r="AG18" i="35"/>
  <c r="AF18" i="35"/>
  <c r="AE18" i="35"/>
  <c r="AD18" i="35"/>
  <c r="AC18" i="35"/>
  <c r="AB18" i="35"/>
  <c r="AA18" i="35"/>
  <c r="Z18" i="35"/>
  <c r="Y18" i="35"/>
  <c r="AG17" i="35"/>
  <c r="AF17" i="35"/>
  <c r="AE17" i="35"/>
  <c r="AD17" i="35"/>
  <c r="AC17" i="35"/>
  <c r="AB17" i="35"/>
  <c r="AA17" i="35"/>
  <c r="Z17" i="35"/>
  <c r="Y17" i="35"/>
  <c r="AG16" i="35"/>
  <c r="AF16" i="35"/>
  <c r="AE16" i="35"/>
  <c r="AD16" i="35"/>
  <c r="AC16" i="35"/>
  <c r="AB16" i="35"/>
  <c r="AA16" i="35"/>
  <c r="Z16" i="35"/>
  <c r="Y16" i="35"/>
  <c r="AG15" i="35"/>
  <c r="AF15" i="35"/>
  <c r="AE15" i="35"/>
  <c r="AD15" i="35"/>
  <c r="AC15" i="35"/>
  <c r="AB15" i="35"/>
  <c r="AA15" i="35"/>
  <c r="Z15" i="35"/>
  <c r="Y15" i="35"/>
  <c r="AG14" i="35"/>
  <c r="AF14" i="35"/>
  <c r="AE14" i="35"/>
  <c r="AD14" i="35"/>
  <c r="AC14" i="35"/>
  <c r="AB14" i="35"/>
  <c r="AA14" i="35"/>
  <c r="Z14" i="35"/>
  <c r="Y14" i="35"/>
  <c r="AG13" i="35"/>
  <c r="AF13" i="35"/>
  <c r="AE13" i="35"/>
  <c r="AD13" i="35"/>
  <c r="AC13" i="35"/>
  <c r="AB13" i="35"/>
  <c r="AA13" i="35"/>
  <c r="Z13" i="35"/>
  <c r="Y13" i="35"/>
  <c r="AG12" i="35"/>
  <c r="AF12" i="35"/>
  <c r="AE12" i="35"/>
  <c r="AD12" i="35"/>
  <c r="AC12" i="35"/>
  <c r="AB12" i="35"/>
  <c r="AA12" i="35"/>
  <c r="Z12" i="35"/>
  <c r="Y12" i="35"/>
  <c r="AG11" i="35"/>
  <c r="AF11" i="35"/>
  <c r="AE11" i="35"/>
  <c r="AD11" i="35"/>
  <c r="AC11" i="35"/>
  <c r="AB11" i="35"/>
  <c r="AA11" i="35"/>
  <c r="Z11" i="35"/>
  <c r="Y11" i="35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V78" i="43" s="1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U77" i="43" s="1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V76" i="43" s="1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R71" i="43"/>
  <c r="Q71" i="43"/>
  <c r="P71" i="43"/>
  <c r="O71" i="43"/>
  <c r="N71" i="43"/>
  <c r="M71" i="43"/>
  <c r="L71" i="43"/>
  <c r="K71" i="43"/>
  <c r="J71" i="43"/>
  <c r="I71" i="43"/>
  <c r="H71" i="43"/>
  <c r="G71" i="43"/>
  <c r="F71" i="43"/>
  <c r="E71" i="43"/>
  <c r="D71" i="43"/>
  <c r="C71" i="43"/>
  <c r="R70" i="43"/>
  <c r="Q70" i="43"/>
  <c r="P70" i="43"/>
  <c r="O70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R69" i="43"/>
  <c r="Q69" i="43"/>
  <c r="P69" i="43"/>
  <c r="O69" i="43"/>
  <c r="N69" i="43"/>
  <c r="M69" i="43"/>
  <c r="L69" i="43"/>
  <c r="K69" i="43"/>
  <c r="J69" i="43"/>
  <c r="I69" i="43"/>
  <c r="H69" i="43"/>
  <c r="G69" i="43"/>
  <c r="F69" i="43"/>
  <c r="E69" i="43"/>
  <c r="D69" i="43"/>
  <c r="C69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C68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E67" i="43"/>
  <c r="D67" i="43"/>
  <c r="C67" i="43"/>
  <c r="R66" i="43"/>
  <c r="Q66" i="43"/>
  <c r="P66" i="43"/>
  <c r="O66" i="43"/>
  <c r="N66" i="43"/>
  <c r="M66" i="43"/>
  <c r="L66" i="43"/>
  <c r="K66" i="43"/>
  <c r="J66" i="43"/>
  <c r="I66" i="43"/>
  <c r="H66" i="43"/>
  <c r="G66" i="43"/>
  <c r="F66" i="43"/>
  <c r="E66" i="43"/>
  <c r="D66" i="43"/>
  <c r="C66" i="43"/>
  <c r="R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F64" i="43"/>
  <c r="E64" i="43"/>
  <c r="D64" i="43"/>
  <c r="C64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C63" i="43"/>
  <c r="R62" i="43"/>
  <c r="R62" i="35" s="1"/>
  <c r="Q62" i="43"/>
  <c r="Q62" i="35" s="1"/>
  <c r="P62" i="43"/>
  <c r="P62" i="35" s="1"/>
  <c r="O62" i="43"/>
  <c r="O62" i="35" s="1"/>
  <c r="N62" i="43"/>
  <c r="N62" i="35" s="1"/>
  <c r="M62" i="43"/>
  <c r="M62" i="35" s="1"/>
  <c r="L62" i="43"/>
  <c r="L62" i="35" s="1"/>
  <c r="K62" i="43"/>
  <c r="K62" i="35" s="1"/>
  <c r="J62" i="43"/>
  <c r="J62" i="35" s="1"/>
  <c r="I62" i="43"/>
  <c r="I62" i="35" s="1"/>
  <c r="H62" i="43"/>
  <c r="H62" i="35" s="1"/>
  <c r="G62" i="43"/>
  <c r="G62" i="35" s="1"/>
  <c r="F62" i="43"/>
  <c r="F62" i="35" s="1"/>
  <c r="E62" i="43"/>
  <c r="E62" i="35" s="1"/>
  <c r="D62" i="43"/>
  <c r="D62" i="35" s="1"/>
  <c r="C62" i="43"/>
  <c r="C62" i="35" s="1"/>
  <c r="R61" i="43"/>
  <c r="R61" i="35" s="1"/>
  <c r="Q61" i="43"/>
  <c r="Q61" i="35" s="1"/>
  <c r="P61" i="43"/>
  <c r="P61" i="35" s="1"/>
  <c r="O61" i="43"/>
  <c r="O61" i="35" s="1"/>
  <c r="N61" i="43"/>
  <c r="N61" i="35" s="1"/>
  <c r="M61" i="43"/>
  <c r="M61" i="35" s="1"/>
  <c r="L61" i="43"/>
  <c r="L61" i="35" s="1"/>
  <c r="K61" i="43"/>
  <c r="K61" i="35" s="1"/>
  <c r="J61" i="43"/>
  <c r="J61" i="35" s="1"/>
  <c r="I61" i="43"/>
  <c r="I61" i="35" s="1"/>
  <c r="H61" i="43"/>
  <c r="H61" i="35" s="1"/>
  <c r="G61" i="43"/>
  <c r="G61" i="35" s="1"/>
  <c r="F61" i="43"/>
  <c r="F61" i="35" s="1"/>
  <c r="E61" i="43"/>
  <c r="E61" i="35" s="1"/>
  <c r="D61" i="43"/>
  <c r="D61" i="35" s="1"/>
  <c r="C61" i="43"/>
  <c r="C61" i="35" s="1"/>
  <c r="R60" i="43"/>
  <c r="R60" i="35" s="1"/>
  <c r="Q60" i="43"/>
  <c r="Q60" i="35" s="1"/>
  <c r="P60" i="43"/>
  <c r="P60" i="35" s="1"/>
  <c r="O60" i="43"/>
  <c r="O60" i="35" s="1"/>
  <c r="N60" i="43"/>
  <c r="N60" i="35" s="1"/>
  <c r="M60" i="43"/>
  <c r="M60" i="35" s="1"/>
  <c r="L60" i="43"/>
  <c r="L60" i="35" s="1"/>
  <c r="K60" i="43"/>
  <c r="K60" i="35" s="1"/>
  <c r="J60" i="43"/>
  <c r="J60" i="35" s="1"/>
  <c r="I60" i="43"/>
  <c r="I60" i="35" s="1"/>
  <c r="H60" i="43"/>
  <c r="H60" i="35" s="1"/>
  <c r="G60" i="43"/>
  <c r="G60" i="35" s="1"/>
  <c r="F60" i="43"/>
  <c r="F60" i="35" s="1"/>
  <c r="E60" i="43"/>
  <c r="E60" i="35" s="1"/>
  <c r="D60" i="43"/>
  <c r="D60" i="35" s="1"/>
  <c r="C60" i="43"/>
  <c r="C60" i="35" s="1"/>
  <c r="R59" i="43"/>
  <c r="R59" i="35" s="1"/>
  <c r="Q59" i="43"/>
  <c r="Q59" i="35" s="1"/>
  <c r="P59" i="43"/>
  <c r="P59" i="35" s="1"/>
  <c r="O59" i="43"/>
  <c r="O59" i="35" s="1"/>
  <c r="N59" i="43"/>
  <c r="N59" i="35" s="1"/>
  <c r="M59" i="43"/>
  <c r="M59" i="35" s="1"/>
  <c r="L59" i="43"/>
  <c r="L59" i="35" s="1"/>
  <c r="K59" i="43"/>
  <c r="K59" i="35" s="1"/>
  <c r="J59" i="43"/>
  <c r="J59" i="35" s="1"/>
  <c r="I59" i="43"/>
  <c r="I59" i="35" s="1"/>
  <c r="H59" i="43"/>
  <c r="H59" i="35" s="1"/>
  <c r="G59" i="43"/>
  <c r="G59" i="35" s="1"/>
  <c r="F59" i="43"/>
  <c r="F59" i="35" s="1"/>
  <c r="E59" i="43"/>
  <c r="E59" i="35" s="1"/>
  <c r="D59" i="43"/>
  <c r="D59" i="35" s="1"/>
  <c r="C59" i="43"/>
  <c r="C59" i="35" s="1"/>
  <c r="R58" i="43"/>
  <c r="R58" i="35" s="1"/>
  <c r="Q58" i="43"/>
  <c r="Q58" i="35" s="1"/>
  <c r="P58" i="43"/>
  <c r="P58" i="35" s="1"/>
  <c r="O58" i="43"/>
  <c r="O58" i="35" s="1"/>
  <c r="N58" i="43"/>
  <c r="N58" i="35" s="1"/>
  <c r="M58" i="43"/>
  <c r="M58" i="35" s="1"/>
  <c r="L58" i="43"/>
  <c r="L58" i="35" s="1"/>
  <c r="K58" i="43"/>
  <c r="K58" i="35" s="1"/>
  <c r="J58" i="43"/>
  <c r="J58" i="35" s="1"/>
  <c r="I58" i="43"/>
  <c r="I58" i="35" s="1"/>
  <c r="H58" i="43"/>
  <c r="H58" i="35" s="1"/>
  <c r="G58" i="43"/>
  <c r="G58" i="35" s="1"/>
  <c r="F58" i="43"/>
  <c r="F58" i="35" s="1"/>
  <c r="E58" i="43"/>
  <c r="E58" i="35" s="1"/>
  <c r="D58" i="43"/>
  <c r="D58" i="35" s="1"/>
  <c r="C58" i="43"/>
  <c r="C58" i="35" s="1"/>
  <c r="R57" i="43"/>
  <c r="R57" i="35" s="1"/>
  <c r="Q57" i="43"/>
  <c r="Q57" i="35" s="1"/>
  <c r="P57" i="43"/>
  <c r="P57" i="35" s="1"/>
  <c r="O57" i="43"/>
  <c r="O57" i="35" s="1"/>
  <c r="N57" i="43"/>
  <c r="N57" i="35" s="1"/>
  <c r="M57" i="43"/>
  <c r="M57" i="35" s="1"/>
  <c r="L57" i="43"/>
  <c r="L57" i="35" s="1"/>
  <c r="K57" i="43"/>
  <c r="K57" i="35" s="1"/>
  <c r="J57" i="43"/>
  <c r="J57" i="35" s="1"/>
  <c r="I57" i="43"/>
  <c r="I57" i="35" s="1"/>
  <c r="H57" i="43"/>
  <c r="H57" i="35" s="1"/>
  <c r="G57" i="43"/>
  <c r="G57" i="35" s="1"/>
  <c r="F57" i="43"/>
  <c r="F57" i="35" s="1"/>
  <c r="E57" i="43"/>
  <c r="E57" i="35" s="1"/>
  <c r="D57" i="43"/>
  <c r="D57" i="35" s="1"/>
  <c r="C57" i="43"/>
  <c r="C57" i="35" s="1"/>
  <c r="R56" i="43"/>
  <c r="R56" i="35" s="1"/>
  <c r="Q56" i="43"/>
  <c r="Q56" i="35" s="1"/>
  <c r="P56" i="43"/>
  <c r="P56" i="35" s="1"/>
  <c r="O56" i="43"/>
  <c r="O56" i="35" s="1"/>
  <c r="N56" i="43"/>
  <c r="N56" i="35" s="1"/>
  <c r="M56" i="43"/>
  <c r="M56" i="35" s="1"/>
  <c r="L56" i="43"/>
  <c r="L56" i="35" s="1"/>
  <c r="K56" i="43"/>
  <c r="K56" i="35" s="1"/>
  <c r="J56" i="43"/>
  <c r="J56" i="35" s="1"/>
  <c r="I56" i="43"/>
  <c r="I56" i="35" s="1"/>
  <c r="H56" i="43"/>
  <c r="H56" i="35" s="1"/>
  <c r="G56" i="43"/>
  <c r="G56" i="35" s="1"/>
  <c r="F56" i="43"/>
  <c r="F56" i="35" s="1"/>
  <c r="E56" i="43"/>
  <c r="E56" i="35" s="1"/>
  <c r="D56" i="43"/>
  <c r="D56" i="35" s="1"/>
  <c r="C56" i="43"/>
  <c r="C56" i="35" s="1"/>
  <c r="R55" i="43"/>
  <c r="R55" i="35" s="1"/>
  <c r="Q55" i="43"/>
  <c r="Q55" i="35" s="1"/>
  <c r="P55" i="43"/>
  <c r="P55" i="35" s="1"/>
  <c r="O55" i="43"/>
  <c r="O55" i="35" s="1"/>
  <c r="N55" i="43"/>
  <c r="N55" i="35" s="1"/>
  <c r="M55" i="43"/>
  <c r="M55" i="35" s="1"/>
  <c r="L55" i="43"/>
  <c r="L55" i="35" s="1"/>
  <c r="K55" i="43"/>
  <c r="K55" i="35" s="1"/>
  <c r="J55" i="43"/>
  <c r="J55" i="35" s="1"/>
  <c r="I55" i="43"/>
  <c r="I55" i="35" s="1"/>
  <c r="H55" i="43"/>
  <c r="H55" i="35" s="1"/>
  <c r="G55" i="43"/>
  <c r="G55" i="35" s="1"/>
  <c r="F55" i="43"/>
  <c r="F55" i="35" s="1"/>
  <c r="E55" i="43"/>
  <c r="E55" i="35" s="1"/>
  <c r="D55" i="43"/>
  <c r="D55" i="35" s="1"/>
  <c r="C55" i="43"/>
  <c r="C55" i="35" s="1"/>
  <c r="R54" i="43"/>
  <c r="R54" i="35" s="1"/>
  <c r="Q54" i="43"/>
  <c r="Q54" i="35" s="1"/>
  <c r="P54" i="43"/>
  <c r="P54" i="35" s="1"/>
  <c r="O54" i="43"/>
  <c r="O54" i="35" s="1"/>
  <c r="N54" i="43"/>
  <c r="N54" i="35" s="1"/>
  <c r="M54" i="43"/>
  <c r="M54" i="35" s="1"/>
  <c r="L54" i="43"/>
  <c r="L54" i="35" s="1"/>
  <c r="K54" i="43"/>
  <c r="K54" i="35" s="1"/>
  <c r="J54" i="43"/>
  <c r="J54" i="35" s="1"/>
  <c r="I54" i="43"/>
  <c r="I54" i="35" s="1"/>
  <c r="H54" i="43"/>
  <c r="H54" i="35" s="1"/>
  <c r="G54" i="43"/>
  <c r="G54" i="35" s="1"/>
  <c r="F54" i="43"/>
  <c r="F54" i="35" s="1"/>
  <c r="E54" i="43"/>
  <c r="E54" i="35" s="1"/>
  <c r="D54" i="43"/>
  <c r="D54" i="35" s="1"/>
  <c r="C54" i="43"/>
  <c r="C54" i="35" s="1"/>
  <c r="R53" i="43"/>
  <c r="R53" i="35" s="1"/>
  <c r="Q53" i="43"/>
  <c r="Q53" i="35" s="1"/>
  <c r="P53" i="43"/>
  <c r="P53" i="35" s="1"/>
  <c r="O53" i="43"/>
  <c r="O53" i="35" s="1"/>
  <c r="N53" i="43"/>
  <c r="N53" i="35" s="1"/>
  <c r="M53" i="43"/>
  <c r="M53" i="35" s="1"/>
  <c r="L53" i="43"/>
  <c r="L53" i="35" s="1"/>
  <c r="K53" i="43"/>
  <c r="K53" i="35" s="1"/>
  <c r="J53" i="43"/>
  <c r="J53" i="35" s="1"/>
  <c r="I53" i="43"/>
  <c r="I53" i="35" s="1"/>
  <c r="H53" i="43"/>
  <c r="H53" i="35" s="1"/>
  <c r="G53" i="43"/>
  <c r="G53" i="35" s="1"/>
  <c r="F53" i="43"/>
  <c r="F53" i="35" s="1"/>
  <c r="E53" i="43"/>
  <c r="E53" i="35" s="1"/>
  <c r="D53" i="43"/>
  <c r="D53" i="35" s="1"/>
  <c r="C53" i="43"/>
  <c r="C53" i="35" s="1"/>
  <c r="R52" i="43"/>
  <c r="R52" i="35" s="1"/>
  <c r="Q52" i="43"/>
  <c r="Q52" i="35" s="1"/>
  <c r="P52" i="43"/>
  <c r="P52" i="35" s="1"/>
  <c r="O52" i="43"/>
  <c r="O52" i="35" s="1"/>
  <c r="N52" i="43"/>
  <c r="N52" i="35" s="1"/>
  <c r="M52" i="43"/>
  <c r="M52" i="35" s="1"/>
  <c r="L52" i="43"/>
  <c r="L52" i="35" s="1"/>
  <c r="K52" i="43"/>
  <c r="K52" i="35" s="1"/>
  <c r="J52" i="43"/>
  <c r="J52" i="35" s="1"/>
  <c r="I52" i="43"/>
  <c r="I52" i="35" s="1"/>
  <c r="H52" i="43"/>
  <c r="H52" i="35" s="1"/>
  <c r="G52" i="43"/>
  <c r="G52" i="35" s="1"/>
  <c r="F52" i="43"/>
  <c r="F52" i="35" s="1"/>
  <c r="E52" i="43"/>
  <c r="E52" i="35" s="1"/>
  <c r="D52" i="43"/>
  <c r="D52" i="35" s="1"/>
  <c r="C52" i="43"/>
  <c r="C52" i="35" s="1"/>
  <c r="R51" i="43"/>
  <c r="R51" i="35" s="1"/>
  <c r="Q51" i="43"/>
  <c r="Q51" i="35" s="1"/>
  <c r="P51" i="43"/>
  <c r="P51" i="35" s="1"/>
  <c r="O51" i="43"/>
  <c r="O51" i="35" s="1"/>
  <c r="N51" i="43"/>
  <c r="N51" i="35" s="1"/>
  <c r="M51" i="43"/>
  <c r="M51" i="35" s="1"/>
  <c r="L51" i="43"/>
  <c r="L51" i="35" s="1"/>
  <c r="K51" i="43"/>
  <c r="K51" i="35" s="1"/>
  <c r="J51" i="43"/>
  <c r="J51" i="35" s="1"/>
  <c r="I51" i="43"/>
  <c r="I51" i="35" s="1"/>
  <c r="H51" i="43"/>
  <c r="H51" i="35" s="1"/>
  <c r="G51" i="43"/>
  <c r="G51" i="35" s="1"/>
  <c r="F51" i="43"/>
  <c r="F51" i="35" s="1"/>
  <c r="E51" i="43"/>
  <c r="E51" i="35" s="1"/>
  <c r="D51" i="43"/>
  <c r="D51" i="35" s="1"/>
  <c r="C51" i="43"/>
  <c r="C51" i="35" s="1"/>
  <c r="R50" i="43"/>
  <c r="R50" i="35" s="1"/>
  <c r="Q50" i="43"/>
  <c r="Q50" i="35" s="1"/>
  <c r="P50" i="43"/>
  <c r="P50" i="35" s="1"/>
  <c r="O50" i="43"/>
  <c r="O50" i="35" s="1"/>
  <c r="N50" i="43"/>
  <c r="N50" i="35" s="1"/>
  <c r="M50" i="43"/>
  <c r="M50" i="35" s="1"/>
  <c r="L50" i="43"/>
  <c r="L50" i="35" s="1"/>
  <c r="K50" i="43"/>
  <c r="K50" i="35" s="1"/>
  <c r="J50" i="43"/>
  <c r="J50" i="35" s="1"/>
  <c r="I50" i="43"/>
  <c r="I50" i="35" s="1"/>
  <c r="H50" i="43"/>
  <c r="H50" i="35" s="1"/>
  <c r="G50" i="43"/>
  <c r="G50" i="35" s="1"/>
  <c r="F50" i="43"/>
  <c r="F50" i="35" s="1"/>
  <c r="E50" i="43"/>
  <c r="E50" i="35" s="1"/>
  <c r="D50" i="43"/>
  <c r="D50" i="35" s="1"/>
  <c r="C50" i="43"/>
  <c r="C50" i="35" s="1"/>
  <c r="R49" i="43"/>
  <c r="R49" i="35" s="1"/>
  <c r="Q49" i="43"/>
  <c r="Q49" i="35" s="1"/>
  <c r="P49" i="43"/>
  <c r="P49" i="35" s="1"/>
  <c r="O49" i="43"/>
  <c r="O49" i="35" s="1"/>
  <c r="N49" i="43"/>
  <c r="N49" i="35" s="1"/>
  <c r="M49" i="43"/>
  <c r="M49" i="35" s="1"/>
  <c r="L49" i="43"/>
  <c r="L49" i="35" s="1"/>
  <c r="K49" i="43"/>
  <c r="K49" i="35" s="1"/>
  <c r="J49" i="43"/>
  <c r="J49" i="35" s="1"/>
  <c r="I49" i="43"/>
  <c r="I49" i="35" s="1"/>
  <c r="H49" i="43"/>
  <c r="H49" i="35" s="1"/>
  <c r="G49" i="43"/>
  <c r="G49" i="35" s="1"/>
  <c r="F49" i="43"/>
  <c r="F49" i="35" s="1"/>
  <c r="E49" i="43"/>
  <c r="E49" i="35" s="1"/>
  <c r="D49" i="43"/>
  <c r="D49" i="35" s="1"/>
  <c r="C49" i="43"/>
  <c r="C49" i="35" s="1"/>
  <c r="R48" i="43"/>
  <c r="R48" i="35" s="1"/>
  <c r="Q48" i="43"/>
  <c r="Q48" i="35" s="1"/>
  <c r="P48" i="43"/>
  <c r="P48" i="35" s="1"/>
  <c r="O48" i="43"/>
  <c r="O48" i="35" s="1"/>
  <c r="N48" i="43"/>
  <c r="N48" i="35" s="1"/>
  <c r="M48" i="43"/>
  <c r="M48" i="35" s="1"/>
  <c r="L48" i="43"/>
  <c r="L48" i="35" s="1"/>
  <c r="K48" i="43"/>
  <c r="K48" i="35" s="1"/>
  <c r="J48" i="43"/>
  <c r="J48" i="35" s="1"/>
  <c r="I48" i="43"/>
  <c r="I48" i="35" s="1"/>
  <c r="H48" i="43"/>
  <c r="H48" i="35" s="1"/>
  <c r="G48" i="43"/>
  <c r="G48" i="35" s="1"/>
  <c r="F48" i="43"/>
  <c r="F48" i="35" s="1"/>
  <c r="E48" i="43"/>
  <c r="E48" i="35" s="1"/>
  <c r="D48" i="43"/>
  <c r="D48" i="35" s="1"/>
  <c r="C48" i="43"/>
  <c r="C48" i="35" s="1"/>
  <c r="R47" i="43"/>
  <c r="R47" i="35" s="1"/>
  <c r="Q47" i="43"/>
  <c r="Q47" i="35" s="1"/>
  <c r="P47" i="43"/>
  <c r="P47" i="35" s="1"/>
  <c r="O47" i="43"/>
  <c r="O47" i="35" s="1"/>
  <c r="N47" i="43"/>
  <c r="N47" i="35" s="1"/>
  <c r="M47" i="43"/>
  <c r="M47" i="35" s="1"/>
  <c r="L47" i="43"/>
  <c r="L47" i="35" s="1"/>
  <c r="K47" i="43"/>
  <c r="K47" i="35" s="1"/>
  <c r="J47" i="43"/>
  <c r="J47" i="35" s="1"/>
  <c r="I47" i="43"/>
  <c r="I47" i="35" s="1"/>
  <c r="H47" i="43"/>
  <c r="H47" i="35" s="1"/>
  <c r="G47" i="43"/>
  <c r="G47" i="35" s="1"/>
  <c r="F47" i="43"/>
  <c r="F47" i="35" s="1"/>
  <c r="E47" i="43"/>
  <c r="E47" i="35" s="1"/>
  <c r="D47" i="43"/>
  <c r="D47" i="35" s="1"/>
  <c r="C47" i="43"/>
  <c r="C47" i="35" s="1"/>
  <c r="R46" i="43"/>
  <c r="R46" i="35" s="1"/>
  <c r="Q46" i="43"/>
  <c r="Q46" i="35" s="1"/>
  <c r="P46" i="43"/>
  <c r="P46" i="35" s="1"/>
  <c r="O46" i="43"/>
  <c r="O46" i="35" s="1"/>
  <c r="N46" i="43"/>
  <c r="N46" i="35" s="1"/>
  <c r="M46" i="43"/>
  <c r="M46" i="35" s="1"/>
  <c r="L46" i="43"/>
  <c r="L46" i="35" s="1"/>
  <c r="K46" i="43"/>
  <c r="K46" i="35" s="1"/>
  <c r="J46" i="43"/>
  <c r="J46" i="35" s="1"/>
  <c r="I46" i="43"/>
  <c r="I46" i="35" s="1"/>
  <c r="H46" i="43"/>
  <c r="H46" i="35" s="1"/>
  <c r="G46" i="43"/>
  <c r="G46" i="35" s="1"/>
  <c r="F46" i="43"/>
  <c r="F46" i="35" s="1"/>
  <c r="E46" i="43"/>
  <c r="E46" i="35" s="1"/>
  <c r="D46" i="43"/>
  <c r="D46" i="35" s="1"/>
  <c r="C46" i="43"/>
  <c r="C46" i="35" s="1"/>
  <c r="R45" i="43"/>
  <c r="R45" i="35" s="1"/>
  <c r="Q45" i="43"/>
  <c r="Q45" i="35" s="1"/>
  <c r="P45" i="43"/>
  <c r="P45" i="35" s="1"/>
  <c r="O45" i="43"/>
  <c r="O45" i="35" s="1"/>
  <c r="N45" i="43"/>
  <c r="N45" i="35" s="1"/>
  <c r="M45" i="43"/>
  <c r="M45" i="35" s="1"/>
  <c r="L45" i="43"/>
  <c r="L45" i="35" s="1"/>
  <c r="K45" i="43"/>
  <c r="K45" i="35" s="1"/>
  <c r="J45" i="43"/>
  <c r="J45" i="35" s="1"/>
  <c r="I45" i="43"/>
  <c r="I45" i="35" s="1"/>
  <c r="H45" i="43"/>
  <c r="H45" i="35" s="1"/>
  <c r="G45" i="43"/>
  <c r="G45" i="35" s="1"/>
  <c r="F45" i="43"/>
  <c r="F45" i="35" s="1"/>
  <c r="E45" i="43"/>
  <c r="E45" i="35" s="1"/>
  <c r="D45" i="43"/>
  <c r="D45" i="35" s="1"/>
  <c r="C45" i="43"/>
  <c r="C45" i="35" s="1"/>
  <c r="R44" i="43"/>
  <c r="R44" i="35" s="1"/>
  <c r="Q44" i="43"/>
  <c r="Q44" i="35" s="1"/>
  <c r="P44" i="43"/>
  <c r="P44" i="35" s="1"/>
  <c r="O44" i="43"/>
  <c r="O44" i="35" s="1"/>
  <c r="N44" i="43"/>
  <c r="N44" i="35" s="1"/>
  <c r="M44" i="43"/>
  <c r="M44" i="35" s="1"/>
  <c r="L44" i="43"/>
  <c r="L44" i="35" s="1"/>
  <c r="K44" i="43"/>
  <c r="K44" i="35" s="1"/>
  <c r="J44" i="43"/>
  <c r="J44" i="35" s="1"/>
  <c r="I44" i="43"/>
  <c r="I44" i="35" s="1"/>
  <c r="H44" i="43"/>
  <c r="H44" i="35" s="1"/>
  <c r="G44" i="43"/>
  <c r="G44" i="35" s="1"/>
  <c r="F44" i="43"/>
  <c r="F44" i="35" s="1"/>
  <c r="E44" i="43"/>
  <c r="E44" i="35" s="1"/>
  <c r="D44" i="43"/>
  <c r="D44" i="35" s="1"/>
  <c r="C44" i="43"/>
  <c r="C44" i="35" s="1"/>
  <c r="R43" i="43"/>
  <c r="R43" i="35" s="1"/>
  <c r="Q43" i="43"/>
  <c r="Q43" i="35" s="1"/>
  <c r="P43" i="43"/>
  <c r="P43" i="35" s="1"/>
  <c r="O43" i="43"/>
  <c r="O43" i="35" s="1"/>
  <c r="N43" i="43"/>
  <c r="N43" i="35" s="1"/>
  <c r="M43" i="43"/>
  <c r="M43" i="35" s="1"/>
  <c r="L43" i="43"/>
  <c r="L43" i="35" s="1"/>
  <c r="K43" i="43"/>
  <c r="K43" i="35" s="1"/>
  <c r="J43" i="43"/>
  <c r="J43" i="35" s="1"/>
  <c r="I43" i="43"/>
  <c r="I43" i="35" s="1"/>
  <c r="H43" i="43"/>
  <c r="H43" i="35" s="1"/>
  <c r="G43" i="43"/>
  <c r="G43" i="35" s="1"/>
  <c r="F43" i="43"/>
  <c r="F43" i="35" s="1"/>
  <c r="E43" i="43"/>
  <c r="E43" i="35" s="1"/>
  <c r="D43" i="43"/>
  <c r="D43" i="35" s="1"/>
  <c r="C43" i="43"/>
  <c r="C43" i="35" s="1"/>
  <c r="R42" i="43"/>
  <c r="R42" i="35" s="1"/>
  <c r="Q42" i="43"/>
  <c r="Q42" i="35" s="1"/>
  <c r="P42" i="43"/>
  <c r="P42" i="35" s="1"/>
  <c r="O42" i="43"/>
  <c r="O42" i="35" s="1"/>
  <c r="N42" i="43"/>
  <c r="N42" i="35" s="1"/>
  <c r="M42" i="43"/>
  <c r="M42" i="35" s="1"/>
  <c r="L42" i="43"/>
  <c r="L42" i="35" s="1"/>
  <c r="K42" i="43"/>
  <c r="K42" i="35" s="1"/>
  <c r="J42" i="43"/>
  <c r="J42" i="35" s="1"/>
  <c r="I42" i="43"/>
  <c r="I42" i="35" s="1"/>
  <c r="H42" i="43"/>
  <c r="H42" i="35" s="1"/>
  <c r="G42" i="43"/>
  <c r="G42" i="35" s="1"/>
  <c r="F42" i="43"/>
  <c r="F42" i="35" s="1"/>
  <c r="E42" i="43"/>
  <c r="E42" i="35" s="1"/>
  <c r="D42" i="43"/>
  <c r="D42" i="35" s="1"/>
  <c r="C42" i="43"/>
  <c r="C42" i="35" s="1"/>
  <c r="R41" i="43"/>
  <c r="R41" i="35" s="1"/>
  <c r="Q41" i="43"/>
  <c r="Q41" i="35" s="1"/>
  <c r="P41" i="43"/>
  <c r="P41" i="35" s="1"/>
  <c r="O41" i="43"/>
  <c r="O41" i="35" s="1"/>
  <c r="N41" i="43"/>
  <c r="N41" i="35" s="1"/>
  <c r="M41" i="43"/>
  <c r="M41" i="35" s="1"/>
  <c r="L41" i="43"/>
  <c r="L41" i="35" s="1"/>
  <c r="K41" i="43"/>
  <c r="K41" i="35" s="1"/>
  <c r="J41" i="43"/>
  <c r="J41" i="35" s="1"/>
  <c r="I41" i="43"/>
  <c r="I41" i="35" s="1"/>
  <c r="H41" i="43"/>
  <c r="H41" i="35" s="1"/>
  <c r="G41" i="43"/>
  <c r="G41" i="35" s="1"/>
  <c r="F41" i="43"/>
  <c r="F41" i="35" s="1"/>
  <c r="E41" i="43"/>
  <c r="E41" i="35" s="1"/>
  <c r="D41" i="43"/>
  <c r="D41" i="35" s="1"/>
  <c r="C41" i="43"/>
  <c r="C41" i="35" s="1"/>
  <c r="R40" i="43"/>
  <c r="R40" i="35" s="1"/>
  <c r="Q40" i="43"/>
  <c r="Q40" i="35" s="1"/>
  <c r="P40" i="43"/>
  <c r="P40" i="35" s="1"/>
  <c r="O40" i="43"/>
  <c r="O40" i="35" s="1"/>
  <c r="N40" i="43"/>
  <c r="N40" i="35" s="1"/>
  <c r="M40" i="43"/>
  <c r="M40" i="35" s="1"/>
  <c r="L40" i="43"/>
  <c r="L40" i="35" s="1"/>
  <c r="K40" i="43"/>
  <c r="K40" i="35" s="1"/>
  <c r="J40" i="43"/>
  <c r="J40" i="35" s="1"/>
  <c r="I40" i="43"/>
  <c r="I40" i="35" s="1"/>
  <c r="H40" i="43"/>
  <c r="H40" i="35" s="1"/>
  <c r="G40" i="43"/>
  <c r="G40" i="35" s="1"/>
  <c r="F40" i="43"/>
  <c r="F40" i="35" s="1"/>
  <c r="E40" i="43"/>
  <c r="E40" i="35" s="1"/>
  <c r="D40" i="43"/>
  <c r="D40" i="35" s="1"/>
  <c r="C40" i="43"/>
  <c r="C40" i="35" s="1"/>
  <c r="R39" i="43"/>
  <c r="R39" i="35" s="1"/>
  <c r="Q39" i="43"/>
  <c r="Q39" i="35" s="1"/>
  <c r="P39" i="43"/>
  <c r="P39" i="35" s="1"/>
  <c r="O39" i="43"/>
  <c r="O39" i="35" s="1"/>
  <c r="N39" i="43"/>
  <c r="N39" i="35" s="1"/>
  <c r="M39" i="43"/>
  <c r="M39" i="35" s="1"/>
  <c r="L39" i="43"/>
  <c r="L39" i="35" s="1"/>
  <c r="K39" i="43"/>
  <c r="K39" i="35" s="1"/>
  <c r="J39" i="43"/>
  <c r="J39" i="35" s="1"/>
  <c r="I39" i="43"/>
  <c r="I39" i="35" s="1"/>
  <c r="H39" i="43"/>
  <c r="H39" i="35" s="1"/>
  <c r="G39" i="43"/>
  <c r="G39" i="35" s="1"/>
  <c r="F39" i="43"/>
  <c r="F39" i="35" s="1"/>
  <c r="E39" i="43"/>
  <c r="E39" i="35" s="1"/>
  <c r="D39" i="43"/>
  <c r="D39" i="35" s="1"/>
  <c r="C39" i="43"/>
  <c r="C39" i="35" s="1"/>
  <c r="R38" i="43"/>
  <c r="R38" i="35" s="1"/>
  <c r="Q38" i="43"/>
  <c r="Q38" i="35" s="1"/>
  <c r="P38" i="43"/>
  <c r="P38" i="35" s="1"/>
  <c r="O38" i="43"/>
  <c r="O38" i="35" s="1"/>
  <c r="N38" i="43"/>
  <c r="N38" i="35" s="1"/>
  <c r="M38" i="43"/>
  <c r="M38" i="35" s="1"/>
  <c r="L38" i="43"/>
  <c r="L38" i="35" s="1"/>
  <c r="K38" i="43"/>
  <c r="K38" i="35" s="1"/>
  <c r="J38" i="43"/>
  <c r="J38" i="35" s="1"/>
  <c r="I38" i="43"/>
  <c r="I38" i="35" s="1"/>
  <c r="H38" i="43"/>
  <c r="H38" i="35" s="1"/>
  <c r="G38" i="43"/>
  <c r="G38" i="35" s="1"/>
  <c r="F38" i="43"/>
  <c r="F38" i="35" s="1"/>
  <c r="E38" i="43"/>
  <c r="E38" i="35" s="1"/>
  <c r="D38" i="43"/>
  <c r="D38" i="35" s="1"/>
  <c r="C38" i="43"/>
  <c r="C38" i="35" s="1"/>
  <c r="R37" i="43"/>
  <c r="R37" i="35" s="1"/>
  <c r="Q37" i="43"/>
  <c r="Q37" i="35" s="1"/>
  <c r="P37" i="43"/>
  <c r="P37" i="35" s="1"/>
  <c r="O37" i="43"/>
  <c r="O37" i="35" s="1"/>
  <c r="N37" i="43"/>
  <c r="N37" i="35" s="1"/>
  <c r="M37" i="43"/>
  <c r="M37" i="35" s="1"/>
  <c r="L37" i="43"/>
  <c r="L37" i="35" s="1"/>
  <c r="K37" i="43"/>
  <c r="K37" i="35" s="1"/>
  <c r="J37" i="43"/>
  <c r="J37" i="35" s="1"/>
  <c r="I37" i="43"/>
  <c r="I37" i="35" s="1"/>
  <c r="H37" i="43"/>
  <c r="H37" i="35" s="1"/>
  <c r="G37" i="43"/>
  <c r="G37" i="35" s="1"/>
  <c r="F37" i="43"/>
  <c r="F37" i="35" s="1"/>
  <c r="E37" i="43"/>
  <c r="E37" i="35" s="1"/>
  <c r="D37" i="43"/>
  <c r="D37" i="35" s="1"/>
  <c r="C37" i="43"/>
  <c r="C37" i="35" s="1"/>
  <c r="R36" i="43"/>
  <c r="R36" i="35" s="1"/>
  <c r="Q36" i="43"/>
  <c r="Q36" i="35" s="1"/>
  <c r="P36" i="43"/>
  <c r="P36" i="35" s="1"/>
  <c r="O36" i="43"/>
  <c r="O36" i="35" s="1"/>
  <c r="N36" i="43"/>
  <c r="N36" i="35" s="1"/>
  <c r="M36" i="43"/>
  <c r="M36" i="35" s="1"/>
  <c r="L36" i="43"/>
  <c r="L36" i="35" s="1"/>
  <c r="K36" i="43"/>
  <c r="K36" i="35" s="1"/>
  <c r="J36" i="43"/>
  <c r="J36" i="35" s="1"/>
  <c r="I36" i="43"/>
  <c r="I36" i="35" s="1"/>
  <c r="H36" i="43"/>
  <c r="H36" i="35" s="1"/>
  <c r="G36" i="43"/>
  <c r="G36" i="35" s="1"/>
  <c r="F36" i="43"/>
  <c r="F36" i="35" s="1"/>
  <c r="E36" i="43"/>
  <c r="E36" i="35" s="1"/>
  <c r="D36" i="43"/>
  <c r="D36" i="35" s="1"/>
  <c r="C36" i="43"/>
  <c r="C36" i="35" s="1"/>
  <c r="R35" i="43"/>
  <c r="R35" i="35" s="1"/>
  <c r="Q35" i="43"/>
  <c r="Q35" i="35" s="1"/>
  <c r="P35" i="43"/>
  <c r="P35" i="35" s="1"/>
  <c r="O35" i="43"/>
  <c r="O35" i="35" s="1"/>
  <c r="N35" i="43"/>
  <c r="N35" i="35" s="1"/>
  <c r="M35" i="43"/>
  <c r="M35" i="35" s="1"/>
  <c r="L35" i="43"/>
  <c r="L35" i="35" s="1"/>
  <c r="K35" i="43"/>
  <c r="K35" i="35" s="1"/>
  <c r="J35" i="43"/>
  <c r="J35" i="35" s="1"/>
  <c r="I35" i="43"/>
  <c r="I35" i="35" s="1"/>
  <c r="H35" i="43"/>
  <c r="H35" i="35" s="1"/>
  <c r="G35" i="43"/>
  <c r="G35" i="35" s="1"/>
  <c r="F35" i="43"/>
  <c r="F35" i="35" s="1"/>
  <c r="E35" i="43"/>
  <c r="E35" i="35" s="1"/>
  <c r="D35" i="43"/>
  <c r="D35" i="35" s="1"/>
  <c r="C35" i="43"/>
  <c r="C35" i="35" s="1"/>
  <c r="R34" i="43"/>
  <c r="R34" i="35" s="1"/>
  <c r="Q34" i="43"/>
  <c r="Q34" i="35" s="1"/>
  <c r="P34" i="43"/>
  <c r="P34" i="35" s="1"/>
  <c r="O34" i="43"/>
  <c r="O34" i="35" s="1"/>
  <c r="N34" i="43"/>
  <c r="N34" i="35" s="1"/>
  <c r="M34" i="43"/>
  <c r="M34" i="35" s="1"/>
  <c r="L34" i="43"/>
  <c r="L34" i="35" s="1"/>
  <c r="K34" i="43"/>
  <c r="K34" i="35" s="1"/>
  <c r="J34" i="43"/>
  <c r="J34" i="35" s="1"/>
  <c r="I34" i="43"/>
  <c r="I34" i="35" s="1"/>
  <c r="H34" i="43"/>
  <c r="H34" i="35" s="1"/>
  <c r="G34" i="43"/>
  <c r="G34" i="35" s="1"/>
  <c r="F34" i="43"/>
  <c r="F34" i="35" s="1"/>
  <c r="E34" i="43"/>
  <c r="E34" i="35" s="1"/>
  <c r="D34" i="43"/>
  <c r="D34" i="35" s="1"/>
  <c r="C34" i="43"/>
  <c r="C34" i="35" s="1"/>
  <c r="R33" i="43"/>
  <c r="R33" i="35" s="1"/>
  <c r="Q33" i="43"/>
  <c r="Q33" i="35" s="1"/>
  <c r="P33" i="43"/>
  <c r="P33" i="35" s="1"/>
  <c r="O33" i="43"/>
  <c r="O33" i="35" s="1"/>
  <c r="N33" i="43"/>
  <c r="N33" i="35" s="1"/>
  <c r="M33" i="43"/>
  <c r="M33" i="35" s="1"/>
  <c r="L33" i="43"/>
  <c r="L33" i="35" s="1"/>
  <c r="K33" i="43"/>
  <c r="K33" i="35" s="1"/>
  <c r="J33" i="43"/>
  <c r="J33" i="35" s="1"/>
  <c r="I33" i="43"/>
  <c r="I33" i="35" s="1"/>
  <c r="H33" i="43"/>
  <c r="H33" i="35" s="1"/>
  <c r="G33" i="43"/>
  <c r="G33" i="35" s="1"/>
  <c r="F33" i="43"/>
  <c r="F33" i="35" s="1"/>
  <c r="E33" i="43"/>
  <c r="E33" i="35" s="1"/>
  <c r="D33" i="43"/>
  <c r="D33" i="35" s="1"/>
  <c r="C33" i="43"/>
  <c r="C33" i="35" s="1"/>
  <c r="R32" i="43"/>
  <c r="R32" i="35" s="1"/>
  <c r="Q32" i="43"/>
  <c r="Q32" i="35" s="1"/>
  <c r="P32" i="43"/>
  <c r="P32" i="35" s="1"/>
  <c r="O32" i="43"/>
  <c r="O32" i="35" s="1"/>
  <c r="N32" i="43"/>
  <c r="N32" i="35" s="1"/>
  <c r="M32" i="43"/>
  <c r="M32" i="35" s="1"/>
  <c r="L32" i="43"/>
  <c r="L32" i="35" s="1"/>
  <c r="K32" i="43"/>
  <c r="K32" i="35" s="1"/>
  <c r="J32" i="43"/>
  <c r="J32" i="35" s="1"/>
  <c r="I32" i="43"/>
  <c r="I32" i="35" s="1"/>
  <c r="H32" i="43"/>
  <c r="H32" i="35" s="1"/>
  <c r="G32" i="43"/>
  <c r="G32" i="35" s="1"/>
  <c r="F32" i="43"/>
  <c r="F32" i="35" s="1"/>
  <c r="E32" i="43"/>
  <c r="E32" i="35" s="1"/>
  <c r="D32" i="43"/>
  <c r="D32" i="35" s="1"/>
  <c r="C32" i="43"/>
  <c r="C32" i="35" s="1"/>
  <c r="R31" i="43"/>
  <c r="R31" i="35" s="1"/>
  <c r="Q31" i="43"/>
  <c r="Q31" i="35" s="1"/>
  <c r="P31" i="43"/>
  <c r="P31" i="35" s="1"/>
  <c r="O31" i="43"/>
  <c r="O31" i="35" s="1"/>
  <c r="N31" i="43"/>
  <c r="N31" i="35" s="1"/>
  <c r="M31" i="43"/>
  <c r="M31" i="35" s="1"/>
  <c r="L31" i="43"/>
  <c r="L31" i="35" s="1"/>
  <c r="K31" i="43"/>
  <c r="K31" i="35" s="1"/>
  <c r="J31" i="43"/>
  <c r="J31" i="35" s="1"/>
  <c r="I31" i="43"/>
  <c r="I31" i="35" s="1"/>
  <c r="H31" i="43"/>
  <c r="H31" i="35" s="1"/>
  <c r="G31" i="43"/>
  <c r="G31" i="35" s="1"/>
  <c r="F31" i="43"/>
  <c r="F31" i="35" s="1"/>
  <c r="E31" i="43"/>
  <c r="E31" i="35" s="1"/>
  <c r="D31" i="43"/>
  <c r="D31" i="35" s="1"/>
  <c r="C31" i="43"/>
  <c r="C31" i="35" s="1"/>
  <c r="R30" i="43"/>
  <c r="R30" i="35" s="1"/>
  <c r="Q30" i="43"/>
  <c r="Q30" i="35" s="1"/>
  <c r="P30" i="43"/>
  <c r="P30" i="35" s="1"/>
  <c r="O30" i="43"/>
  <c r="O30" i="35" s="1"/>
  <c r="N30" i="43"/>
  <c r="N30" i="35" s="1"/>
  <c r="M30" i="43"/>
  <c r="M30" i="35" s="1"/>
  <c r="L30" i="43"/>
  <c r="L30" i="35" s="1"/>
  <c r="K30" i="43"/>
  <c r="K30" i="35" s="1"/>
  <c r="J30" i="43"/>
  <c r="J30" i="35" s="1"/>
  <c r="I30" i="43"/>
  <c r="I30" i="35" s="1"/>
  <c r="H30" i="43"/>
  <c r="H30" i="35" s="1"/>
  <c r="G30" i="43"/>
  <c r="G30" i="35" s="1"/>
  <c r="F30" i="43"/>
  <c r="F30" i="35" s="1"/>
  <c r="E30" i="43"/>
  <c r="E30" i="35" s="1"/>
  <c r="D30" i="43"/>
  <c r="D30" i="35" s="1"/>
  <c r="C30" i="43"/>
  <c r="C30" i="35" s="1"/>
  <c r="R29" i="43"/>
  <c r="R29" i="35" s="1"/>
  <c r="Q29" i="43"/>
  <c r="Q29" i="35" s="1"/>
  <c r="P29" i="43"/>
  <c r="P29" i="35" s="1"/>
  <c r="O29" i="43"/>
  <c r="O29" i="35" s="1"/>
  <c r="N29" i="43"/>
  <c r="N29" i="35" s="1"/>
  <c r="M29" i="43"/>
  <c r="M29" i="35" s="1"/>
  <c r="L29" i="43"/>
  <c r="L29" i="35" s="1"/>
  <c r="K29" i="43"/>
  <c r="K29" i="35" s="1"/>
  <c r="J29" i="43"/>
  <c r="J29" i="35" s="1"/>
  <c r="I29" i="43"/>
  <c r="I29" i="35" s="1"/>
  <c r="H29" i="43"/>
  <c r="H29" i="35" s="1"/>
  <c r="G29" i="43"/>
  <c r="G29" i="35" s="1"/>
  <c r="F29" i="43"/>
  <c r="F29" i="35" s="1"/>
  <c r="E29" i="43"/>
  <c r="E29" i="35" s="1"/>
  <c r="D29" i="43"/>
  <c r="D29" i="35" s="1"/>
  <c r="C29" i="43"/>
  <c r="C29" i="35" s="1"/>
  <c r="R28" i="43"/>
  <c r="R28" i="35" s="1"/>
  <c r="Q28" i="43"/>
  <c r="Q28" i="35" s="1"/>
  <c r="P28" i="43"/>
  <c r="P28" i="35" s="1"/>
  <c r="O28" i="43"/>
  <c r="O28" i="35" s="1"/>
  <c r="N28" i="43"/>
  <c r="N28" i="35" s="1"/>
  <c r="M28" i="43"/>
  <c r="M28" i="35" s="1"/>
  <c r="L28" i="43"/>
  <c r="L28" i="35" s="1"/>
  <c r="K28" i="43"/>
  <c r="K28" i="35" s="1"/>
  <c r="J28" i="43"/>
  <c r="J28" i="35" s="1"/>
  <c r="I28" i="43"/>
  <c r="I28" i="35" s="1"/>
  <c r="H28" i="43"/>
  <c r="H28" i="35" s="1"/>
  <c r="G28" i="43"/>
  <c r="G28" i="35" s="1"/>
  <c r="F28" i="43"/>
  <c r="F28" i="35" s="1"/>
  <c r="E28" i="43"/>
  <c r="E28" i="35" s="1"/>
  <c r="D28" i="43"/>
  <c r="D28" i="35" s="1"/>
  <c r="C28" i="43"/>
  <c r="C28" i="35" s="1"/>
  <c r="R27" i="43"/>
  <c r="R27" i="35" s="1"/>
  <c r="Q27" i="43"/>
  <c r="Q27" i="35" s="1"/>
  <c r="P27" i="43"/>
  <c r="P27" i="35" s="1"/>
  <c r="O27" i="43"/>
  <c r="O27" i="35" s="1"/>
  <c r="N27" i="43"/>
  <c r="N27" i="35" s="1"/>
  <c r="M27" i="43"/>
  <c r="M27" i="35" s="1"/>
  <c r="L27" i="43"/>
  <c r="L27" i="35" s="1"/>
  <c r="K27" i="43"/>
  <c r="K27" i="35" s="1"/>
  <c r="J27" i="43"/>
  <c r="J27" i="35" s="1"/>
  <c r="I27" i="43"/>
  <c r="I27" i="35" s="1"/>
  <c r="H27" i="43"/>
  <c r="H27" i="35" s="1"/>
  <c r="G27" i="43"/>
  <c r="G27" i="35" s="1"/>
  <c r="F27" i="43"/>
  <c r="F27" i="35" s="1"/>
  <c r="E27" i="43"/>
  <c r="E27" i="35" s="1"/>
  <c r="D27" i="43"/>
  <c r="D27" i="35" s="1"/>
  <c r="C27" i="43"/>
  <c r="C27" i="35" s="1"/>
  <c r="R26" i="43"/>
  <c r="R26" i="35" s="1"/>
  <c r="Q26" i="43"/>
  <c r="Q26" i="35" s="1"/>
  <c r="P26" i="43"/>
  <c r="P26" i="35" s="1"/>
  <c r="O26" i="43"/>
  <c r="O26" i="35" s="1"/>
  <c r="N26" i="43"/>
  <c r="N26" i="35" s="1"/>
  <c r="M26" i="43"/>
  <c r="M26" i="35" s="1"/>
  <c r="L26" i="43"/>
  <c r="L26" i="35" s="1"/>
  <c r="K26" i="43"/>
  <c r="K26" i="35" s="1"/>
  <c r="J26" i="43"/>
  <c r="J26" i="35" s="1"/>
  <c r="I26" i="43"/>
  <c r="I26" i="35" s="1"/>
  <c r="H26" i="43"/>
  <c r="H26" i="35" s="1"/>
  <c r="G26" i="43"/>
  <c r="G26" i="35" s="1"/>
  <c r="F26" i="43"/>
  <c r="F26" i="35" s="1"/>
  <c r="E26" i="43"/>
  <c r="E26" i="35" s="1"/>
  <c r="D26" i="43"/>
  <c r="D26" i="35" s="1"/>
  <c r="C26" i="43"/>
  <c r="C26" i="35" s="1"/>
  <c r="R25" i="43"/>
  <c r="R25" i="35" s="1"/>
  <c r="Q25" i="43"/>
  <c r="Q25" i="35" s="1"/>
  <c r="P25" i="43"/>
  <c r="P25" i="35" s="1"/>
  <c r="O25" i="43"/>
  <c r="O25" i="35" s="1"/>
  <c r="N25" i="43"/>
  <c r="N25" i="35" s="1"/>
  <c r="M25" i="43"/>
  <c r="M25" i="35" s="1"/>
  <c r="L25" i="43"/>
  <c r="L25" i="35" s="1"/>
  <c r="K25" i="43"/>
  <c r="K25" i="35" s="1"/>
  <c r="J25" i="43"/>
  <c r="J25" i="35" s="1"/>
  <c r="I25" i="43"/>
  <c r="I25" i="35" s="1"/>
  <c r="H25" i="43"/>
  <c r="H25" i="35" s="1"/>
  <c r="G25" i="43"/>
  <c r="G25" i="35" s="1"/>
  <c r="F25" i="43"/>
  <c r="F25" i="35" s="1"/>
  <c r="E25" i="43"/>
  <c r="E25" i="35" s="1"/>
  <c r="D25" i="43"/>
  <c r="D25" i="35" s="1"/>
  <c r="C25" i="43"/>
  <c r="C25" i="35" s="1"/>
  <c r="R24" i="43"/>
  <c r="R24" i="35" s="1"/>
  <c r="Q24" i="43"/>
  <c r="Q24" i="35" s="1"/>
  <c r="P24" i="43"/>
  <c r="P24" i="35" s="1"/>
  <c r="O24" i="43"/>
  <c r="O24" i="35" s="1"/>
  <c r="N24" i="43"/>
  <c r="N24" i="35" s="1"/>
  <c r="M24" i="43"/>
  <c r="M24" i="35" s="1"/>
  <c r="L24" i="43"/>
  <c r="L24" i="35" s="1"/>
  <c r="K24" i="43"/>
  <c r="K24" i="35" s="1"/>
  <c r="J24" i="43"/>
  <c r="J24" i="35" s="1"/>
  <c r="I24" i="43"/>
  <c r="I24" i="35" s="1"/>
  <c r="H24" i="43"/>
  <c r="H24" i="35" s="1"/>
  <c r="G24" i="43"/>
  <c r="G24" i="35" s="1"/>
  <c r="F24" i="43"/>
  <c r="F24" i="35" s="1"/>
  <c r="E24" i="43"/>
  <c r="E24" i="35" s="1"/>
  <c r="D24" i="43"/>
  <c r="D24" i="35" s="1"/>
  <c r="C24" i="43"/>
  <c r="C24" i="35" s="1"/>
  <c r="R23" i="43"/>
  <c r="R23" i="35" s="1"/>
  <c r="Q23" i="43"/>
  <c r="Q23" i="35" s="1"/>
  <c r="P23" i="43"/>
  <c r="P23" i="35" s="1"/>
  <c r="O23" i="43"/>
  <c r="O23" i="35" s="1"/>
  <c r="N23" i="43"/>
  <c r="N23" i="35" s="1"/>
  <c r="M23" i="43"/>
  <c r="M23" i="35" s="1"/>
  <c r="L23" i="43"/>
  <c r="L23" i="35" s="1"/>
  <c r="K23" i="43"/>
  <c r="K23" i="35" s="1"/>
  <c r="J23" i="43"/>
  <c r="J23" i="35" s="1"/>
  <c r="I23" i="43"/>
  <c r="I23" i="35" s="1"/>
  <c r="H23" i="43"/>
  <c r="H23" i="35" s="1"/>
  <c r="G23" i="43"/>
  <c r="G23" i="35" s="1"/>
  <c r="F23" i="43"/>
  <c r="F23" i="35" s="1"/>
  <c r="E23" i="43"/>
  <c r="E23" i="35" s="1"/>
  <c r="D23" i="43"/>
  <c r="D23" i="35" s="1"/>
  <c r="C23" i="43"/>
  <c r="C23" i="35" s="1"/>
  <c r="R22" i="43"/>
  <c r="R22" i="35" s="1"/>
  <c r="Q22" i="43"/>
  <c r="Q22" i="35" s="1"/>
  <c r="P22" i="43"/>
  <c r="P22" i="35" s="1"/>
  <c r="O22" i="43"/>
  <c r="O22" i="35" s="1"/>
  <c r="N22" i="43"/>
  <c r="N22" i="35" s="1"/>
  <c r="M22" i="43"/>
  <c r="M22" i="35" s="1"/>
  <c r="L22" i="43"/>
  <c r="L22" i="35" s="1"/>
  <c r="K22" i="43"/>
  <c r="K22" i="35" s="1"/>
  <c r="J22" i="43"/>
  <c r="J22" i="35" s="1"/>
  <c r="I22" i="43"/>
  <c r="I22" i="35" s="1"/>
  <c r="H22" i="43"/>
  <c r="H22" i="35" s="1"/>
  <c r="G22" i="43"/>
  <c r="G22" i="35" s="1"/>
  <c r="F22" i="43"/>
  <c r="F22" i="35" s="1"/>
  <c r="E22" i="43"/>
  <c r="E22" i="35" s="1"/>
  <c r="D22" i="43"/>
  <c r="D22" i="35" s="1"/>
  <c r="C22" i="43"/>
  <c r="C22" i="35" s="1"/>
  <c r="R21" i="43"/>
  <c r="R21" i="35" s="1"/>
  <c r="Q21" i="43"/>
  <c r="Q21" i="35" s="1"/>
  <c r="P21" i="43"/>
  <c r="P21" i="35" s="1"/>
  <c r="O21" i="43"/>
  <c r="O21" i="35" s="1"/>
  <c r="N21" i="43"/>
  <c r="N21" i="35" s="1"/>
  <c r="M21" i="43"/>
  <c r="M21" i="35" s="1"/>
  <c r="L21" i="43"/>
  <c r="L21" i="35" s="1"/>
  <c r="K21" i="43"/>
  <c r="K21" i="35" s="1"/>
  <c r="J21" i="43"/>
  <c r="J21" i="35" s="1"/>
  <c r="I21" i="43"/>
  <c r="I21" i="35" s="1"/>
  <c r="H21" i="43"/>
  <c r="H21" i="35" s="1"/>
  <c r="G21" i="43"/>
  <c r="G21" i="35" s="1"/>
  <c r="F21" i="43"/>
  <c r="F21" i="35" s="1"/>
  <c r="E21" i="43"/>
  <c r="E21" i="35" s="1"/>
  <c r="D21" i="43"/>
  <c r="D21" i="35" s="1"/>
  <c r="C21" i="43"/>
  <c r="C21" i="35" s="1"/>
  <c r="R20" i="43"/>
  <c r="R20" i="35" s="1"/>
  <c r="Q20" i="43"/>
  <c r="Q20" i="35" s="1"/>
  <c r="P20" i="43"/>
  <c r="P20" i="35" s="1"/>
  <c r="O20" i="43"/>
  <c r="O20" i="35" s="1"/>
  <c r="N20" i="43"/>
  <c r="N20" i="35" s="1"/>
  <c r="M20" i="43"/>
  <c r="M20" i="35" s="1"/>
  <c r="L20" i="43"/>
  <c r="L20" i="35" s="1"/>
  <c r="K20" i="43"/>
  <c r="K20" i="35" s="1"/>
  <c r="J20" i="43"/>
  <c r="J20" i="35" s="1"/>
  <c r="I20" i="43"/>
  <c r="I20" i="35" s="1"/>
  <c r="H20" i="43"/>
  <c r="H20" i="35" s="1"/>
  <c r="G20" i="43"/>
  <c r="G20" i="35" s="1"/>
  <c r="F20" i="43"/>
  <c r="F20" i="35" s="1"/>
  <c r="E20" i="43"/>
  <c r="E20" i="35" s="1"/>
  <c r="D20" i="43"/>
  <c r="D20" i="35" s="1"/>
  <c r="C20" i="43"/>
  <c r="C20" i="35" s="1"/>
  <c r="R19" i="43"/>
  <c r="R19" i="35" s="1"/>
  <c r="Q19" i="43"/>
  <c r="Q19" i="35" s="1"/>
  <c r="P19" i="43"/>
  <c r="P19" i="35" s="1"/>
  <c r="O19" i="43"/>
  <c r="O19" i="35" s="1"/>
  <c r="N19" i="43"/>
  <c r="N19" i="35" s="1"/>
  <c r="M19" i="43"/>
  <c r="M19" i="35" s="1"/>
  <c r="L19" i="43"/>
  <c r="L19" i="35" s="1"/>
  <c r="K19" i="43"/>
  <c r="K19" i="35" s="1"/>
  <c r="J19" i="43"/>
  <c r="J19" i="35" s="1"/>
  <c r="I19" i="43"/>
  <c r="I19" i="35" s="1"/>
  <c r="H19" i="43"/>
  <c r="H19" i="35" s="1"/>
  <c r="G19" i="43"/>
  <c r="F19" i="43"/>
  <c r="F19" i="35" s="1"/>
  <c r="E19" i="43"/>
  <c r="E19" i="35" s="1"/>
  <c r="D19" i="43"/>
  <c r="D19" i="35" s="1"/>
  <c r="C19" i="43"/>
  <c r="C19" i="35" s="1"/>
  <c r="R18" i="43"/>
  <c r="R18" i="35" s="1"/>
  <c r="Q18" i="43"/>
  <c r="Q18" i="35" s="1"/>
  <c r="P18" i="43"/>
  <c r="P18" i="35" s="1"/>
  <c r="O18" i="43"/>
  <c r="O18" i="35" s="1"/>
  <c r="N18" i="43"/>
  <c r="N18" i="35" s="1"/>
  <c r="M18" i="43"/>
  <c r="M18" i="35" s="1"/>
  <c r="L18" i="43"/>
  <c r="L18" i="35" s="1"/>
  <c r="K18" i="43"/>
  <c r="K18" i="35" s="1"/>
  <c r="J18" i="43"/>
  <c r="J18" i="35" s="1"/>
  <c r="I18" i="43"/>
  <c r="I18" i="35" s="1"/>
  <c r="H18" i="43"/>
  <c r="H18" i="35" s="1"/>
  <c r="G18" i="43"/>
  <c r="G18" i="35" s="1"/>
  <c r="F18" i="43"/>
  <c r="F18" i="35" s="1"/>
  <c r="E18" i="43"/>
  <c r="E18" i="35" s="1"/>
  <c r="D18" i="43"/>
  <c r="D18" i="35" s="1"/>
  <c r="C18" i="43"/>
  <c r="C18" i="35" s="1"/>
  <c r="R17" i="43"/>
  <c r="R17" i="35" s="1"/>
  <c r="Q17" i="43"/>
  <c r="Q17" i="35" s="1"/>
  <c r="P17" i="43"/>
  <c r="P17" i="35" s="1"/>
  <c r="O17" i="43"/>
  <c r="O17" i="35" s="1"/>
  <c r="N17" i="43"/>
  <c r="N17" i="35" s="1"/>
  <c r="M17" i="43"/>
  <c r="M17" i="35" s="1"/>
  <c r="L17" i="43"/>
  <c r="L17" i="35" s="1"/>
  <c r="K17" i="43"/>
  <c r="K17" i="35" s="1"/>
  <c r="J17" i="43"/>
  <c r="J17" i="35" s="1"/>
  <c r="I17" i="43"/>
  <c r="I17" i="35" s="1"/>
  <c r="H17" i="43"/>
  <c r="H17" i="35" s="1"/>
  <c r="G17" i="43"/>
  <c r="G17" i="35" s="1"/>
  <c r="F17" i="43"/>
  <c r="F17" i="35" s="1"/>
  <c r="E17" i="43"/>
  <c r="E17" i="35" s="1"/>
  <c r="D17" i="43"/>
  <c r="D17" i="35" s="1"/>
  <c r="C17" i="43"/>
  <c r="C17" i="35" s="1"/>
  <c r="R16" i="43"/>
  <c r="R16" i="35" s="1"/>
  <c r="Q16" i="43"/>
  <c r="Q16" i="35" s="1"/>
  <c r="P16" i="43"/>
  <c r="P16" i="35" s="1"/>
  <c r="O16" i="43"/>
  <c r="O16" i="35" s="1"/>
  <c r="N16" i="43"/>
  <c r="N16" i="35" s="1"/>
  <c r="M16" i="43"/>
  <c r="M16" i="35" s="1"/>
  <c r="L16" i="43"/>
  <c r="L16" i="35" s="1"/>
  <c r="K16" i="43"/>
  <c r="K16" i="35" s="1"/>
  <c r="J16" i="43"/>
  <c r="J16" i="35" s="1"/>
  <c r="I16" i="43"/>
  <c r="I16" i="35" s="1"/>
  <c r="H16" i="43"/>
  <c r="H16" i="35" s="1"/>
  <c r="G16" i="43"/>
  <c r="G16" i="35" s="1"/>
  <c r="F16" i="43"/>
  <c r="F16" i="35" s="1"/>
  <c r="E16" i="43"/>
  <c r="E16" i="35" s="1"/>
  <c r="D16" i="43"/>
  <c r="D16" i="35" s="1"/>
  <c r="C16" i="43"/>
  <c r="C16" i="35" s="1"/>
  <c r="R15" i="43"/>
  <c r="R15" i="35" s="1"/>
  <c r="Q15" i="43"/>
  <c r="Q15" i="35" s="1"/>
  <c r="P15" i="43"/>
  <c r="P15" i="35" s="1"/>
  <c r="O15" i="43"/>
  <c r="O15" i="35" s="1"/>
  <c r="N15" i="43"/>
  <c r="N15" i="35" s="1"/>
  <c r="M15" i="43"/>
  <c r="M15" i="35" s="1"/>
  <c r="L15" i="43"/>
  <c r="L15" i="35" s="1"/>
  <c r="K15" i="43"/>
  <c r="K15" i="35" s="1"/>
  <c r="J15" i="43"/>
  <c r="J15" i="35" s="1"/>
  <c r="I15" i="43"/>
  <c r="I15" i="35" s="1"/>
  <c r="H15" i="43"/>
  <c r="H15" i="35" s="1"/>
  <c r="G15" i="43"/>
  <c r="G15" i="35" s="1"/>
  <c r="F15" i="43"/>
  <c r="F15" i="35" s="1"/>
  <c r="E15" i="43"/>
  <c r="E15" i="35" s="1"/>
  <c r="D15" i="43"/>
  <c r="D15" i="35" s="1"/>
  <c r="C15" i="43"/>
  <c r="C15" i="35" s="1"/>
  <c r="R14" i="43"/>
  <c r="R14" i="35" s="1"/>
  <c r="Q14" i="43"/>
  <c r="Q14" i="35" s="1"/>
  <c r="P14" i="43"/>
  <c r="P14" i="35" s="1"/>
  <c r="O14" i="43"/>
  <c r="O14" i="35" s="1"/>
  <c r="N14" i="43"/>
  <c r="N14" i="35" s="1"/>
  <c r="M14" i="43"/>
  <c r="M14" i="35" s="1"/>
  <c r="L14" i="43"/>
  <c r="L14" i="35" s="1"/>
  <c r="K14" i="43"/>
  <c r="K14" i="35" s="1"/>
  <c r="J14" i="43"/>
  <c r="J14" i="35" s="1"/>
  <c r="I14" i="43"/>
  <c r="I14" i="35" s="1"/>
  <c r="H14" i="43"/>
  <c r="H14" i="35" s="1"/>
  <c r="G14" i="43"/>
  <c r="G14" i="35" s="1"/>
  <c r="F14" i="43"/>
  <c r="F14" i="35" s="1"/>
  <c r="E14" i="43"/>
  <c r="E14" i="35" s="1"/>
  <c r="D14" i="43"/>
  <c r="D14" i="35" s="1"/>
  <c r="C14" i="43"/>
  <c r="C14" i="35" s="1"/>
  <c r="R13" i="43"/>
  <c r="R13" i="35" s="1"/>
  <c r="Q13" i="43"/>
  <c r="Q13" i="35" s="1"/>
  <c r="P13" i="43"/>
  <c r="P13" i="35" s="1"/>
  <c r="O13" i="43"/>
  <c r="O13" i="35" s="1"/>
  <c r="N13" i="43"/>
  <c r="N13" i="35" s="1"/>
  <c r="M13" i="43"/>
  <c r="M13" i="35" s="1"/>
  <c r="L13" i="43"/>
  <c r="L13" i="35" s="1"/>
  <c r="K13" i="43"/>
  <c r="K13" i="35" s="1"/>
  <c r="J13" i="43"/>
  <c r="J13" i="35" s="1"/>
  <c r="I13" i="43"/>
  <c r="I13" i="35" s="1"/>
  <c r="H13" i="43"/>
  <c r="H13" i="35" s="1"/>
  <c r="G13" i="43"/>
  <c r="G13" i="35" s="1"/>
  <c r="F13" i="43"/>
  <c r="F13" i="35" s="1"/>
  <c r="E13" i="43"/>
  <c r="E13" i="35" s="1"/>
  <c r="D13" i="43"/>
  <c r="D13" i="35" s="1"/>
  <c r="C13" i="43"/>
  <c r="C13" i="35" s="1"/>
  <c r="R12" i="43"/>
  <c r="R12" i="35" s="1"/>
  <c r="Q12" i="43"/>
  <c r="Q12" i="35" s="1"/>
  <c r="P12" i="43"/>
  <c r="P12" i="35" s="1"/>
  <c r="O12" i="43"/>
  <c r="O12" i="35" s="1"/>
  <c r="N12" i="43"/>
  <c r="N12" i="35" s="1"/>
  <c r="M12" i="43"/>
  <c r="M12" i="35" s="1"/>
  <c r="L12" i="43"/>
  <c r="L12" i="35" s="1"/>
  <c r="K12" i="43"/>
  <c r="K12" i="35" s="1"/>
  <c r="J12" i="43"/>
  <c r="J12" i="35" s="1"/>
  <c r="I12" i="43"/>
  <c r="I12" i="35" s="1"/>
  <c r="H12" i="43"/>
  <c r="H12" i="35" s="1"/>
  <c r="G12" i="43"/>
  <c r="G12" i="35" s="1"/>
  <c r="F12" i="43"/>
  <c r="F12" i="35" s="1"/>
  <c r="E12" i="43"/>
  <c r="E12" i="35" s="1"/>
  <c r="D12" i="43"/>
  <c r="D12" i="35" s="1"/>
  <c r="C12" i="43"/>
  <c r="C12" i="35" s="1"/>
  <c r="R11" i="43"/>
  <c r="Q11" i="43"/>
  <c r="P11" i="43"/>
  <c r="O11" i="43"/>
  <c r="N11" i="43"/>
  <c r="M11" i="43"/>
  <c r="L11" i="43"/>
  <c r="L11" i="35" s="1"/>
  <c r="K11" i="43"/>
  <c r="J11" i="43"/>
  <c r="I11" i="43"/>
  <c r="H11" i="43"/>
  <c r="G11" i="43"/>
  <c r="F11" i="43"/>
  <c r="E11" i="43"/>
  <c r="D11" i="43"/>
  <c r="D11" i="35" s="1"/>
  <c r="C11" i="43"/>
  <c r="R78" i="34"/>
  <c r="Q78" i="34"/>
  <c r="P78" i="34"/>
  <c r="O78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R77" i="34"/>
  <c r="Q77" i="34"/>
  <c r="P77" i="34"/>
  <c r="O77" i="34"/>
  <c r="N77" i="34"/>
  <c r="M77" i="34"/>
  <c r="L77" i="34"/>
  <c r="K77" i="34"/>
  <c r="J77" i="34"/>
  <c r="I77" i="34"/>
  <c r="H77" i="34"/>
  <c r="G77" i="34"/>
  <c r="F77" i="34"/>
  <c r="E77" i="34"/>
  <c r="D77" i="34"/>
  <c r="C77" i="34"/>
  <c r="R76" i="34"/>
  <c r="Q76" i="34"/>
  <c r="P76" i="34"/>
  <c r="O76" i="34"/>
  <c r="N76" i="34"/>
  <c r="M76" i="34"/>
  <c r="L76" i="34"/>
  <c r="K76" i="34"/>
  <c r="J76" i="34"/>
  <c r="I76" i="34"/>
  <c r="H76" i="34"/>
  <c r="G76" i="34"/>
  <c r="F76" i="34"/>
  <c r="E76" i="34"/>
  <c r="D76" i="34"/>
  <c r="C76" i="34"/>
  <c r="R75" i="34"/>
  <c r="Q75" i="34"/>
  <c r="P75" i="34"/>
  <c r="O75" i="34"/>
  <c r="N75" i="34"/>
  <c r="M75" i="34"/>
  <c r="L75" i="34"/>
  <c r="K75" i="34"/>
  <c r="J75" i="34"/>
  <c r="I75" i="34"/>
  <c r="H75" i="34"/>
  <c r="G75" i="34"/>
  <c r="F75" i="34"/>
  <c r="E75" i="34"/>
  <c r="D75" i="34"/>
  <c r="C75" i="34"/>
  <c r="R74" i="34"/>
  <c r="Q74" i="34"/>
  <c r="P74" i="34"/>
  <c r="O74" i="34"/>
  <c r="N74" i="34"/>
  <c r="M74" i="34"/>
  <c r="L74" i="34"/>
  <c r="K74" i="34"/>
  <c r="J74" i="34"/>
  <c r="I74" i="34"/>
  <c r="H74" i="34"/>
  <c r="G74" i="34"/>
  <c r="F74" i="34"/>
  <c r="E74" i="34"/>
  <c r="D74" i="34"/>
  <c r="C74" i="34"/>
  <c r="AJ19" i="34"/>
  <c r="V19" i="34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AI19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AJ19" i="33"/>
  <c r="AI19" i="33"/>
  <c r="V19" i="33"/>
  <c r="U19" i="33"/>
  <c r="S19" i="33"/>
  <c r="AJ19" i="31"/>
  <c r="AI19" i="31"/>
  <c r="V19" i="31"/>
  <c r="U19" i="31"/>
  <c r="S19" i="31"/>
  <c r="AJ19" i="30"/>
  <c r="AI19" i="30"/>
  <c r="V19" i="30"/>
  <c r="U19" i="30"/>
  <c r="S19" i="30"/>
  <c r="AJ19" i="28"/>
  <c r="AI19" i="28"/>
  <c r="V19" i="28"/>
  <c r="U19" i="28"/>
  <c r="S19" i="28"/>
  <c r="AJ19" i="27"/>
  <c r="AI19" i="27"/>
  <c r="V19" i="27"/>
  <c r="U19" i="27"/>
  <c r="S19" i="27"/>
  <c r="AK19" i="26"/>
  <c r="AJ19" i="26"/>
  <c r="W19" i="26"/>
  <c r="V19" i="26"/>
  <c r="T19" i="26"/>
  <c r="AJ19" i="25"/>
  <c r="AI19" i="25"/>
  <c r="AJ19" i="1"/>
  <c r="AI19" i="1"/>
  <c r="V19" i="1"/>
  <c r="U19" i="1"/>
  <c r="S19" i="1"/>
  <c r="AJ19" i="44"/>
  <c r="AI19" i="44"/>
  <c r="V19" i="44"/>
  <c r="U19" i="44"/>
  <c r="S19" i="44"/>
  <c r="AJ19" i="45"/>
  <c r="AI19" i="45"/>
  <c r="V19" i="45"/>
  <c r="U19" i="45"/>
  <c r="S19" i="45"/>
  <c r="AJ19" i="42"/>
  <c r="AI19" i="42"/>
  <c r="V19" i="42"/>
  <c r="U19" i="42"/>
  <c r="S19" i="42"/>
  <c r="AJ19" i="40"/>
  <c r="AI19" i="40"/>
  <c r="V19" i="40"/>
  <c r="U19" i="40"/>
  <c r="S19" i="40"/>
  <c r="AJ19" i="39"/>
  <c r="AI19" i="39"/>
  <c r="V19" i="39"/>
  <c r="U19" i="39"/>
  <c r="S19" i="39"/>
  <c r="E11" i="35" l="1"/>
  <c r="M11" i="35"/>
  <c r="F11" i="35"/>
  <c r="N11" i="35"/>
  <c r="G11" i="35"/>
  <c r="O11" i="35"/>
  <c r="H11" i="35"/>
  <c r="P11" i="35"/>
  <c r="I11" i="35"/>
  <c r="Q11" i="35"/>
  <c r="J11" i="35"/>
  <c r="R11" i="35"/>
  <c r="C11" i="35"/>
  <c r="K11" i="35"/>
  <c r="AJ19" i="43"/>
  <c r="G19" i="35"/>
  <c r="AI19" i="43"/>
  <c r="AK19" i="43" s="1"/>
  <c r="V74" i="43"/>
  <c r="W19" i="42"/>
  <c r="W19" i="28"/>
  <c r="V11" i="43"/>
  <c r="V12" i="43"/>
  <c r="V13" i="43"/>
  <c r="V14" i="43"/>
  <c r="V15" i="43"/>
  <c r="V16" i="43"/>
  <c r="V17" i="43"/>
  <c r="V18" i="43"/>
  <c r="V19" i="43"/>
  <c r="V20" i="43"/>
  <c r="V21" i="43"/>
  <c r="V22" i="43"/>
  <c r="V23" i="43"/>
  <c r="V24" i="43"/>
  <c r="V25" i="43"/>
  <c r="V26" i="43"/>
  <c r="V27" i="43"/>
  <c r="V28" i="43"/>
  <c r="V29" i="43"/>
  <c r="V33" i="43"/>
  <c r="V34" i="43"/>
  <c r="V35" i="43"/>
  <c r="V36" i="43"/>
  <c r="V37" i="43"/>
  <c r="V38" i="43"/>
  <c r="V39" i="43"/>
  <c r="V40" i="43"/>
  <c r="V41" i="43"/>
  <c r="V42" i="43"/>
  <c r="V47" i="43"/>
  <c r="V48" i="43"/>
  <c r="V49" i="43"/>
  <c r="V50" i="43"/>
  <c r="V51" i="43"/>
  <c r="V52" i="43"/>
  <c r="V53" i="43"/>
  <c r="V54" i="43"/>
  <c r="V55" i="43"/>
  <c r="V56" i="43"/>
  <c r="V57" i="43"/>
  <c r="V58" i="43"/>
  <c r="V59" i="43"/>
  <c r="V60" i="43"/>
  <c r="V61" i="43"/>
  <c r="V66" i="43"/>
  <c r="V67" i="43"/>
  <c r="V68" i="43"/>
  <c r="V69" i="43"/>
  <c r="V70" i="43"/>
  <c r="V71" i="43"/>
  <c r="V30" i="43"/>
  <c r="V31" i="43"/>
  <c r="V32" i="43"/>
  <c r="V43" i="43"/>
  <c r="V44" i="43"/>
  <c r="V45" i="43"/>
  <c r="V46" i="43"/>
  <c r="V62" i="43"/>
  <c r="V63" i="43"/>
  <c r="V64" i="43"/>
  <c r="V65" i="43"/>
  <c r="AK19" i="31"/>
  <c r="AK19" i="44"/>
  <c r="W19" i="40"/>
  <c r="AK19" i="27"/>
  <c r="AK19" i="33"/>
  <c r="D74" i="35"/>
  <c r="H74" i="35"/>
  <c r="L74" i="35"/>
  <c r="P74" i="35"/>
  <c r="D75" i="35"/>
  <c r="H75" i="35"/>
  <c r="L75" i="35"/>
  <c r="P75" i="35"/>
  <c r="D76" i="35"/>
  <c r="H76" i="35"/>
  <c r="L76" i="35"/>
  <c r="P76" i="35"/>
  <c r="D77" i="35"/>
  <c r="H77" i="35"/>
  <c r="L77" i="35"/>
  <c r="P77" i="35"/>
  <c r="D78" i="35"/>
  <c r="H78" i="35"/>
  <c r="L78" i="35"/>
  <c r="P78" i="35"/>
  <c r="S19" i="43"/>
  <c r="AI19" i="34"/>
  <c r="AK19" i="34" s="1"/>
  <c r="AK19" i="40"/>
  <c r="AK19" i="45"/>
  <c r="W19" i="1"/>
  <c r="AK19" i="30"/>
  <c r="W19" i="33"/>
  <c r="U75" i="43"/>
  <c r="U11" i="43"/>
  <c r="U13" i="43"/>
  <c r="U15" i="43"/>
  <c r="U17" i="43"/>
  <c r="U19" i="43"/>
  <c r="U21" i="43"/>
  <c r="U23" i="43"/>
  <c r="U25" i="43"/>
  <c r="U27" i="43"/>
  <c r="U29" i="43"/>
  <c r="U31" i="43"/>
  <c r="U33" i="43"/>
  <c r="U35" i="43"/>
  <c r="U37" i="43"/>
  <c r="U39" i="43"/>
  <c r="U41" i="43"/>
  <c r="U43" i="43"/>
  <c r="U45" i="43"/>
  <c r="U47" i="43"/>
  <c r="U49" i="43"/>
  <c r="U51" i="43"/>
  <c r="U53" i="43"/>
  <c r="U55" i="43"/>
  <c r="U57" i="43"/>
  <c r="U59" i="43"/>
  <c r="U61" i="43"/>
  <c r="U63" i="43"/>
  <c r="U65" i="43"/>
  <c r="U67" i="43"/>
  <c r="U69" i="43"/>
  <c r="U71" i="43"/>
  <c r="V75" i="43"/>
  <c r="V77" i="43"/>
  <c r="E74" i="35"/>
  <c r="I74" i="35"/>
  <c r="M74" i="35"/>
  <c r="I75" i="35"/>
  <c r="M75" i="35"/>
  <c r="Q75" i="35"/>
  <c r="E76" i="35"/>
  <c r="M76" i="35"/>
  <c r="Q76" i="35"/>
  <c r="E77" i="35"/>
  <c r="I77" i="35"/>
  <c r="M77" i="35"/>
  <c r="Q77" i="35"/>
  <c r="E78" i="35"/>
  <c r="I78" i="35"/>
  <c r="M78" i="35"/>
  <c r="Q78" i="35"/>
  <c r="U76" i="43"/>
  <c r="U78" i="43"/>
  <c r="AK19" i="39"/>
  <c r="W19" i="30"/>
  <c r="S19" i="25"/>
  <c r="V11" i="29"/>
  <c r="U11" i="29"/>
  <c r="F74" i="35"/>
  <c r="J74" i="35"/>
  <c r="N74" i="35"/>
  <c r="F75" i="35"/>
  <c r="J75" i="35"/>
  <c r="N75" i="35"/>
  <c r="F76" i="35"/>
  <c r="J76" i="35"/>
  <c r="N76" i="35"/>
  <c r="F77" i="35"/>
  <c r="J77" i="35"/>
  <c r="N77" i="35"/>
  <c r="F78" i="35"/>
  <c r="J78" i="35"/>
  <c r="N78" i="35"/>
  <c r="U12" i="43"/>
  <c r="U14" i="43"/>
  <c r="U16" i="43"/>
  <c r="U18" i="43"/>
  <c r="U20" i="43"/>
  <c r="U22" i="43"/>
  <c r="U24" i="43"/>
  <c r="U26" i="43"/>
  <c r="U28" i="43"/>
  <c r="U30" i="43"/>
  <c r="U32" i="43"/>
  <c r="U34" i="43"/>
  <c r="U36" i="43"/>
  <c r="U38" i="43"/>
  <c r="U40" i="43"/>
  <c r="U42" i="43"/>
  <c r="U44" i="43"/>
  <c r="U46" i="43"/>
  <c r="U48" i="43"/>
  <c r="U50" i="43"/>
  <c r="U52" i="43"/>
  <c r="U54" i="43"/>
  <c r="U56" i="43"/>
  <c r="U58" i="43"/>
  <c r="U60" i="43"/>
  <c r="U62" i="43"/>
  <c r="U64" i="43"/>
  <c r="U66" i="43"/>
  <c r="U68" i="43"/>
  <c r="U70" i="43"/>
  <c r="AK19" i="42"/>
  <c r="W19" i="27"/>
  <c r="W19" i="39"/>
  <c r="W19" i="44"/>
  <c r="AK19" i="1"/>
  <c r="AK19" i="28"/>
  <c r="W19" i="31"/>
  <c r="G74" i="35"/>
  <c r="K74" i="35"/>
  <c r="O74" i="35"/>
  <c r="C75" i="35"/>
  <c r="G75" i="35"/>
  <c r="K75" i="35"/>
  <c r="O75" i="35"/>
  <c r="C76" i="35"/>
  <c r="G76" i="35"/>
  <c r="K76" i="35"/>
  <c r="O76" i="35"/>
  <c r="C77" i="35"/>
  <c r="G77" i="35"/>
  <c r="K77" i="35"/>
  <c r="O77" i="35"/>
  <c r="C78" i="35"/>
  <c r="G78" i="35"/>
  <c r="K78" i="35"/>
  <c r="O78" i="35"/>
  <c r="S19" i="34"/>
  <c r="U19" i="34"/>
  <c r="W19" i="34" s="1"/>
  <c r="E75" i="35"/>
  <c r="I76" i="35"/>
  <c r="C74" i="35"/>
  <c r="S19" i="29"/>
  <c r="Q74" i="35"/>
  <c r="V19" i="25"/>
  <c r="W19" i="45"/>
  <c r="AK19" i="25"/>
  <c r="AL19" i="26"/>
  <c r="X19" i="26"/>
  <c r="AJ19" i="29"/>
  <c r="U74" i="43"/>
  <c r="W74" i="43" s="1"/>
  <c r="U19" i="25"/>
  <c r="W19" i="25" l="1"/>
  <c r="AI19" i="35"/>
  <c r="W11" i="43"/>
  <c r="V19" i="35"/>
  <c r="AH19" i="35"/>
  <c r="S31" i="35"/>
  <c r="S38" i="35"/>
  <c r="W11" i="29"/>
  <c r="S71" i="35"/>
  <c r="S54" i="35"/>
  <c r="S46" i="35"/>
  <c r="S42" i="35"/>
  <c r="S40" i="35"/>
  <c r="S33" i="35"/>
  <c r="S30" i="35"/>
  <c r="S25" i="35"/>
  <c r="S22" i="35"/>
  <c r="S17" i="35"/>
  <c r="S51" i="35"/>
  <c r="S41" i="35"/>
  <c r="S52" i="35"/>
  <c r="S36" i="35"/>
  <c r="S34" i="35"/>
  <c r="S32" i="35"/>
  <c r="S69" i="35"/>
  <c r="S45" i="35"/>
  <c r="S37" i="35"/>
  <c r="S50" i="35"/>
  <c r="S48" i="35"/>
  <c r="S29" i="35"/>
  <c r="S23" i="35"/>
  <c r="S21" i="35"/>
  <c r="S16" i="35"/>
  <c r="S14" i="35"/>
  <c r="S28" i="35"/>
  <c r="S26" i="35"/>
  <c r="S24" i="35"/>
  <c r="S18" i="35"/>
  <c r="S15" i="35"/>
  <c r="S13" i="35"/>
  <c r="S12" i="35"/>
  <c r="S60" i="35"/>
  <c r="S55" i="35"/>
  <c r="S47" i="35"/>
  <c r="S43" i="35"/>
  <c r="S62" i="35"/>
  <c r="S57" i="35"/>
  <c r="S58" i="35"/>
  <c r="S53" i="35"/>
  <c r="S64" i="35"/>
  <c r="S59" i="35"/>
  <c r="S61" i="35"/>
  <c r="S67" i="35"/>
  <c r="S63" i="35"/>
  <c r="S35" i="35"/>
  <c r="S27" i="35"/>
  <c r="S49" i="35"/>
  <c r="S44" i="35"/>
  <c r="S39" i="35"/>
  <c r="S20" i="35"/>
  <c r="S56" i="35"/>
  <c r="S70" i="35"/>
  <c r="S68" i="35"/>
  <c r="S19" i="35"/>
  <c r="S66" i="35"/>
  <c r="S65" i="35"/>
  <c r="S11" i="35"/>
  <c r="U19" i="35"/>
  <c r="W19" i="35" s="1"/>
  <c r="AN19" i="35" s="1"/>
  <c r="AK19" i="29"/>
  <c r="AJ19" i="35"/>
  <c r="V19" i="36"/>
  <c r="U19" i="36"/>
  <c r="S19" i="36"/>
  <c r="AJ19" i="36"/>
  <c r="AI19" i="36"/>
  <c r="AK19" i="35" l="1"/>
  <c r="W76" i="43"/>
  <c r="W75" i="43"/>
  <c r="W12" i="43"/>
  <c r="AK19" i="36"/>
  <c r="W19" i="36"/>
  <c r="U71" i="33"/>
  <c r="S71" i="33"/>
  <c r="W13" i="43" l="1"/>
  <c r="W77" i="43"/>
  <c r="W78" i="43"/>
  <c r="E72" i="1"/>
  <c r="V18" i="1"/>
  <c r="U18" i="1"/>
  <c r="W18" i="1" l="1"/>
  <c r="W14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D10" i="43"/>
  <c r="AJ78" i="42"/>
  <c r="AI78" i="42"/>
  <c r="V78" i="42"/>
  <c r="U78" i="42"/>
  <c r="AJ77" i="42"/>
  <c r="AI77" i="42"/>
  <c r="V77" i="42"/>
  <c r="U77" i="42"/>
  <c r="AJ76" i="42"/>
  <c r="AI76" i="42"/>
  <c r="V76" i="42"/>
  <c r="U76" i="42"/>
  <c r="AJ75" i="42"/>
  <c r="AI75" i="42"/>
  <c r="AK75" i="42" s="1"/>
  <c r="V75" i="42"/>
  <c r="U75" i="42"/>
  <c r="AJ74" i="42"/>
  <c r="AI74" i="42"/>
  <c r="V74" i="42"/>
  <c r="U74" i="42"/>
  <c r="S77" i="34"/>
  <c r="P79" i="34"/>
  <c r="L79" i="34"/>
  <c r="H79" i="34"/>
  <c r="D79" i="34"/>
  <c r="O79" i="34"/>
  <c r="K79" i="34"/>
  <c r="G79" i="34"/>
  <c r="S78" i="34"/>
  <c r="S76" i="34"/>
  <c r="S75" i="34"/>
  <c r="S75" i="29"/>
  <c r="M79" i="29"/>
  <c r="S76" i="29"/>
  <c r="R79" i="25"/>
  <c r="Q79" i="25"/>
  <c r="N79" i="25"/>
  <c r="M79" i="25"/>
  <c r="J79" i="25"/>
  <c r="I79" i="25"/>
  <c r="F79" i="25"/>
  <c r="E79" i="25"/>
  <c r="P79" i="25"/>
  <c r="O79" i="25"/>
  <c r="L79" i="25"/>
  <c r="K79" i="25"/>
  <c r="H79" i="25"/>
  <c r="G79" i="25"/>
  <c r="D79" i="25"/>
  <c r="C79" i="25"/>
  <c r="Q79" i="42"/>
  <c r="P79" i="42"/>
  <c r="O79" i="42"/>
  <c r="N79" i="42"/>
  <c r="M79" i="42"/>
  <c r="L79" i="42"/>
  <c r="K79" i="42"/>
  <c r="J79" i="42"/>
  <c r="I79" i="42"/>
  <c r="H79" i="42"/>
  <c r="G79" i="42"/>
  <c r="F79" i="42"/>
  <c r="E79" i="42"/>
  <c r="D79" i="42"/>
  <c r="C79" i="42"/>
  <c r="R78" i="42"/>
  <c r="R77" i="42"/>
  <c r="R76" i="42"/>
  <c r="R76" i="43" s="1"/>
  <c r="R76" i="35" s="1"/>
  <c r="S76" i="35" s="1"/>
  <c r="R75" i="42"/>
  <c r="R75" i="43" s="1"/>
  <c r="R75" i="35" s="1"/>
  <c r="S75" i="35" s="1"/>
  <c r="R74" i="42"/>
  <c r="R79" i="40"/>
  <c r="Q79" i="40"/>
  <c r="P79" i="40"/>
  <c r="O79" i="40"/>
  <c r="N79" i="40"/>
  <c r="M79" i="40"/>
  <c r="L79" i="40"/>
  <c r="K79" i="40"/>
  <c r="J79" i="40"/>
  <c r="I79" i="40"/>
  <c r="H79" i="40"/>
  <c r="G79" i="40"/>
  <c r="F79" i="40"/>
  <c r="E79" i="40"/>
  <c r="D79" i="40"/>
  <c r="C79" i="40"/>
  <c r="AJ78" i="40"/>
  <c r="AI78" i="40"/>
  <c r="V78" i="40"/>
  <c r="U78" i="40"/>
  <c r="S78" i="40"/>
  <c r="AJ77" i="40"/>
  <c r="AI77" i="40"/>
  <c r="V77" i="40"/>
  <c r="U77" i="40"/>
  <c r="S77" i="40"/>
  <c r="AJ76" i="40"/>
  <c r="AI76" i="40"/>
  <c r="V76" i="40"/>
  <c r="U76" i="40"/>
  <c r="S76" i="40"/>
  <c r="AJ75" i="40"/>
  <c r="AI75" i="40"/>
  <c r="V75" i="40"/>
  <c r="U75" i="40"/>
  <c r="S75" i="40"/>
  <c r="AJ74" i="40"/>
  <c r="AI74" i="40"/>
  <c r="V74" i="40"/>
  <c r="U74" i="40"/>
  <c r="W74" i="40" s="1"/>
  <c r="S74" i="40"/>
  <c r="R79" i="39"/>
  <c r="Q79" i="39"/>
  <c r="P79" i="39"/>
  <c r="O79" i="39"/>
  <c r="N79" i="39"/>
  <c r="M79" i="39"/>
  <c r="L79" i="39"/>
  <c r="K79" i="39"/>
  <c r="J79" i="39"/>
  <c r="I79" i="39"/>
  <c r="H79" i="39"/>
  <c r="G79" i="39"/>
  <c r="F79" i="39"/>
  <c r="E79" i="39"/>
  <c r="D79" i="39"/>
  <c r="C79" i="39"/>
  <c r="AJ78" i="39"/>
  <c r="AI78" i="39"/>
  <c r="V78" i="39"/>
  <c r="U78" i="39"/>
  <c r="W78" i="39" s="1"/>
  <c r="S78" i="39"/>
  <c r="AJ77" i="39"/>
  <c r="AI77" i="39"/>
  <c r="V77" i="39"/>
  <c r="U77" i="39"/>
  <c r="S77" i="39"/>
  <c r="AJ76" i="39"/>
  <c r="AI76" i="39"/>
  <c r="V76" i="39"/>
  <c r="U76" i="39"/>
  <c r="S76" i="39"/>
  <c r="AJ75" i="39"/>
  <c r="AI75" i="39"/>
  <c r="V75" i="39"/>
  <c r="U75" i="39"/>
  <c r="S75" i="39"/>
  <c r="AJ74" i="39"/>
  <c r="AI74" i="39"/>
  <c r="V74" i="39"/>
  <c r="U74" i="39"/>
  <c r="S74" i="39"/>
  <c r="R79" i="36"/>
  <c r="Q79" i="36"/>
  <c r="P79" i="36"/>
  <c r="O79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AJ78" i="36"/>
  <c r="AI78" i="36"/>
  <c r="V78" i="36"/>
  <c r="U78" i="36"/>
  <c r="S78" i="36"/>
  <c r="AJ77" i="36"/>
  <c r="AI77" i="36"/>
  <c r="V77" i="36"/>
  <c r="U77" i="36"/>
  <c r="S77" i="36"/>
  <c r="AJ76" i="36"/>
  <c r="AI76" i="36"/>
  <c r="V76" i="36"/>
  <c r="U76" i="36"/>
  <c r="S76" i="36"/>
  <c r="AJ75" i="36"/>
  <c r="AI75" i="36"/>
  <c r="V75" i="36"/>
  <c r="U75" i="36"/>
  <c r="S75" i="36"/>
  <c r="AJ74" i="36"/>
  <c r="AI74" i="36"/>
  <c r="V74" i="36"/>
  <c r="U74" i="36"/>
  <c r="S74" i="36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AJ79" i="33"/>
  <c r="AI79" i="33"/>
  <c r="V79" i="33"/>
  <c r="U79" i="33"/>
  <c r="S79" i="33"/>
  <c r="AJ78" i="33"/>
  <c r="AI78" i="33"/>
  <c r="V78" i="33"/>
  <c r="U78" i="33"/>
  <c r="S78" i="33"/>
  <c r="AJ77" i="33"/>
  <c r="AI77" i="33"/>
  <c r="V77" i="33"/>
  <c r="U77" i="33"/>
  <c r="S77" i="33"/>
  <c r="AJ76" i="33"/>
  <c r="AI76" i="33"/>
  <c r="V76" i="33"/>
  <c r="U76" i="33"/>
  <c r="S76" i="33"/>
  <c r="AJ75" i="33"/>
  <c r="AI75" i="33"/>
  <c r="V75" i="33"/>
  <c r="U75" i="33"/>
  <c r="S75" i="33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AJ78" i="31"/>
  <c r="AI78" i="31"/>
  <c r="V78" i="31"/>
  <c r="U78" i="31"/>
  <c r="W78" i="31" s="1"/>
  <c r="S78" i="31"/>
  <c r="AJ77" i="31"/>
  <c r="AI77" i="31"/>
  <c r="AK77" i="31" s="1"/>
  <c r="V77" i="31"/>
  <c r="U77" i="31"/>
  <c r="S77" i="31"/>
  <c r="AJ76" i="31"/>
  <c r="AI76" i="31"/>
  <c r="V76" i="31"/>
  <c r="U76" i="31"/>
  <c r="S76" i="31"/>
  <c r="AJ75" i="31"/>
  <c r="AI75" i="31"/>
  <c r="V75" i="31"/>
  <c r="U75" i="31"/>
  <c r="S75" i="31"/>
  <c r="AJ74" i="31"/>
  <c r="AI74" i="31"/>
  <c r="V74" i="31"/>
  <c r="U74" i="31"/>
  <c r="S74" i="31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AJ78" i="30"/>
  <c r="AI78" i="30"/>
  <c r="V78" i="30"/>
  <c r="V78" i="34" s="1"/>
  <c r="U78" i="30"/>
  <c r="S78" i="30"/>
  <c r="AJ77" i="30"/>
  <c r="AJ77" i="34" s="1"/>
  <c r="AI77" i="30"/>
  <c r="V77" i="30"/>
  <c r="U77" i="30"/>
  <c r="U77" i="34" s="1"/>
  <c r="S77" i="30"/>
  <c r="AJ76" i="30"/>
  <c r="AI76" i="30"/>
  <c r="V76" i="30"/>
  <c r="V76" i="34" s="1"/>
  <c r="U76" i="30"/>
  <c r="S76" i="30"/>
  <c r="AJ75" i="30"/>
  <c r="AI75" i="30"/>
  <c r="V75" i="30"/>
  <c r="U75" i="30"/>
  <c r="U75" i="34" s="1"/>
  <c r="S75" i="30"/>
  <c r="AJ74" i="30"/>
  <c r="AJ74" i="34" s="1"/>
  <c r="AI74" i="30"/>
  <c r="AI74" i="34" s="1"/>
  <c r="V74" i="30"/>
  <c r="U74" i="30"/>
  <c r="U74" i="34" s="1"/>
  <c r="S74" i="30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AJ78" i="28"/>
  <c r="AI78" i="28"/>
  <c r="V78" i="28"/>
  <c r="U78" i="28"/>
  <c r="S78" i="28"/>
  <c r="AJ77" i="28"/>
  <c r="AI77" i="28"/>
  <c r="V77" i="28"/>
  <c r="U77" i="28"/>
  <c r="S77" i="28"/>
  <c r="AJ76" i="28"/>
  <c r="AI76" i="28"/>
  <c r="V76" i="28"/>
  <c r="U76" i="28"/>
  <c r="S76" i="28"/>
  <c r="AJ75" i="28"/>
  <c r="AI75" i="28"/>
  <c r="V75" i="28"/>
  <c r="U75" i="28"/>
  <c r="S75" i="28"/>
  <c r="AJ74" i="28"/>
  <c r="AI74" i="28"/>
  <c r="V74" i="28"/>
  <c r="U74" i="28"/>
  <c r="S74" i="28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AJ78" i="27"/>
  <c r="AI78" i="27"/>
  <c r="V78" i="27"/>
  <c r="U78" i="27"/>
  <c r="S78" i="27"/>
  <c r="AJ77" i="27"/>
  <c r="AI77" i="27"/>
  <c r="V77" i="27"/>
  <c r="U77" i="27"/>
  <c r="S77" i="27"/>
  <c r="AJ76" i="27"/>
  <c r="AI76" i="27"/>
  <c r="V76" i="27"/>
  <c r="U76" i="27"/>
  <c r="S76" i="27"/>
  <c r="AJ75" i="27"/>
  <c r="AI75" i="27"/>
  <c r="V75" i="27"/>
  <c r="U75" i="27"/>
  <c r="S75" i="27"/>
  <c r="AJ74" i="27"/>
  <c r="AI74" i="27"/>
  <c r="V74" i="27"/>
  <c r="U74" i="27"/>
  <c r="S74" i="27"/>
  <c r="S79" i="26"/>
  <c r="R79" i="26"/>
  <c r="Q79" i="26"/>
  <c r="P79" i="26"/>
  <c r="O79" i="26"/>
  <c r="N79" i="26"/>
  <c r="M79" i="26"/>
  <c r="L79" i="26"/>
  <c r="K79" i="26"/>
  <c r="J79" i="26"/>
  <c r="H79" i="26"/>
  <c r="G79" i="26"/>
  <c r="F79" i="26"/>
  <c r="E79" i="26"/>
  <c r="D79" i="26"/>
  <c r="C79" i="26"/>
  <c r="AK78" i="26"/>
  <c r="AJ78" i="26"/>
  <c r="W78" i="26"/>
  <c r="V78" i="29" s="1"/>
  <c r="V78" i="26"/>
  <c r="U78" i="29" s="1"/>
  <c r="T78" i="26"/>
  <c r="AK77" i="26"/>
  <c r="AJ77" i="29" s="1"/>
  <c r="AJ77" i="26"/>
  <c r="AI77" i="29" s="1"/>
  <c r="W77" i="26"/>
  <c r="V77" i="26"/>
  <c r="T77" i="26"/>
  <c r="AK76" i="26"/>
  <c r="AJ76" i="26"/>
  <c r="AI76" i="29" s="1"/>
  <c r="W76" i="26"/>
  <c r="V76" i="26"/>
  <c r="U76" i="29" s="1"/>
  <c r="T76" i="26"/>
  <c r="AK75" i="26"/>
  <c r="AJ75" i="26"/>
  <c r="W75" i="26"/>
  <c r="V75" i="26"/>
  <c r="U75" i="29" s="1"/>
  <c r="T75" i="26"/>
  <c r="AK74" i="26"/>
  <c r="AJ74" i="26"/>
  <c r="AI74" i="29" s="1"/>
  <c r="W74" i="26"/>
  <c r="V74" i="29" s="1"/>
  <c r="V74" i="26"/>
  <c r="U74" i="29" s="1"/>
  <c r="T74" i="26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J78" i="1"/>
  <c r="AI78" i="1"/>
  <c r="V78" i="1"/>
  <c r="U78" i="1"/>
  <c r="S78" i="1"/>
  <c r="AJ77" i="1"/>
  <c r="AI77" i="1"/>
  <c r="V77" i="1"/>
  <c r="U77" i="1"/>
  <c r="S77" i="1"/>
  <c r="AJ76" i="1"/>
  <c r="AI76" i="1"/>
  <c r="V76" i="1"/>
  <c r="U76" i="1"/>
  <c r="S76" i="1"/>
  <c r="AJ75" i="1"/>
  <c r="AI75" i="1"/>
  <c r="V75" i="1"/>
  <c r="U75" i="1"/>
  <c r="S75" i="1"/>
  <c r="AJ74" i="1"/>
  <c r="AI74" i="1"/>
  <c r="V74" i="1"/>
  <c r="U74" i="1"/>
  <c r="S74" i="1"/>
  <c r="R79" i="44"/>
  <c r="Q79" i="44"/>
  <c r="P79" i="44"/>
  <c r="O79" i="44"/>
  <c r="N79" i="44"/>
  <c r="M79" i="44"/>
  <c r="L79" i="44"/>
  <c r="K79" i="44"/>
  <c r="J79" i="44"/>
  <c r="I79" i="44"/>
  <c r="H79" i="44"/>
  <c r="G79" i="44"/>
  <c r="F79" i="44"/>
  <c r="E79" i="44"/>
  <c r="D79" i="44"/>
  <c r="C79" i="44"/>
  <c r="AJ78" i="44"/>
  <c r="AI78" i="44"/>
  <c r="V78" i="44"/>
  <c r="U78" i="44"/>
  <c r="S78" i="44"/>
  <c r="AJ77" i="44"/>
  <c r="AI77" i="44"/>
  <c r="V77" i="44"/>
  <c r="U77" i="44"/>
  <c r="S77" i="44"/>
  <c r="AJ76" i="44"/>
  <c r="AI76" i="44"/>
  <c r="V76" i="44"/>
  <c r="U76" i="44"/>
  <c r="S76" i="44"/>
  <c r="AJ75" i="44"/>
  <c r="AI75" i="44"/>
  <c r="AK75" i="44" s="1"/>
  <c r="V75" i="44"/>
  <c r="U75" i="44"/>
  <c r="S75" i="44"/>
  <c r="AJ74" i="44"/>
  <c r="AI74" i="44"/>
  <c r="V74" i="44"/>
  <c r="U74" i="44"/>
  <c r="S74" i="44"/>
  <c r="AJ78" i="45"/>
  <c r="AJ78" i="25" s="1"/>
  <c r="AI78" i="45"/>
  <c r="AI78" i="25" s="1"/>
  <c r="AJ77" i="45"/>
  <c r="AI77" i="45"/>
  <c r="AJ76" i="45"/>
  <c r="AJ76" i="25" s="1"/>
  <c r="AI76" i="45"/>
  <c r="AJ75" i="45"/>
  <c r="AI75" i="45"/>
  <c r="AI75" i="25" s="1"/>
  <c r="AJ74" i="45"/>
  <c r="AJ74" i="25" s="1"/>
  <c r="AI74" i="45"/>
  <c r="V78" i="45"/>
  <c r="U78" i="45"/>
  <c r="U78" i="25" s="1"/>
  <c r="V77" i="45"/>
  <c r="V77" i="25" s="1"/>
  <c r="U77" i="45"/>
  <c r="V76" i="45"/>
  <c r="U76" i="45"/>
  <c r="V75" i="45"/>
  <c r="V75" i="25" s="1"/>
  <c r="U75" i="45"/>
  <c r="U75" i="25" s="1"/>
  <c r="V74" i="45"/>
  <c r="U74" i="45"/>
  <c r="U74" i="25" s="1"/>
  <c r="S78" i="45"/>
  <c r="S77" i="45"/>
  <c r="S76" i="45"/>
  <c r="S75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D79" i="45"/>
  <c r="C79" i="45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N10" i="35" l="1"/>
  <c r="G10" i="35"/>
  <c r="O10" i="35"/>
  <c r="E10" i="35"/>
  <c r="Q10" i="35"/>
  <c r="F10" i="35"/>
  <c r="J10" i="35"/>
  <c r="R10" i="35"/>
  <c r="K10" i="35"/>
  <c r="D10" i="35"/>
  <c r="L10" i="35"/>
  <c r="P72" i="43"/>
  <c r="P10" i="35"/>
  <c r="M72" i="43"/>
  <c r="M10" i="35"/>
  <c r="I72" i="43"/>
  <c r="I10" i="35"/>
  <c r="H72" i="43"/>
  <c r="H10" i="35"/>
  <c r="AI76" i="25"/>
  <c r="AH76" i="35" s="1"/>
  <c r="AI75" i="29"/>
  <c r="U77" i="29"/>
  <c r="AI77" i="25"/>
  <c r="AI78" i="34"/>
  <c r="W79" i="33"/>
  <c r="W76" i="39"/>
  <c r="V74" i="25"/>
  <c r="AI74" i="25"/>
  <c r="AH74" i="35" s="1"/>
  <c r="U76" i="25"/>
  <c r="AI78" i="29"/>
  <c r="AK75" i="39"/>
  <c r="AL75" i="26"/>
  <c r="X77" i="26"/>
  <c r="AK78" i="27"/>
  <c r="W74" i="28"/>
  <c r="AK77" i="28"/>
  <c r="W78" i="28"/>
  <c r="AK76" i="30"/>
  <c r="AK74" i="31"/>
  <c r="W77" i="31"/>
  <c r="W77" i="33"/>
  <c r="AK78" i="39"/>
  <c r="AK76" i="40"/>
  <c r="W74" i="44"/>
  <c r="W78" i="44"/>
  <c r="X75" i="26"/>
  <c r="AK77" i="27"/>
  <c r="AK75" i="28"/>
  <c r="T79" i="26"/>
  <c r="S79" i="31"/>
  <c r="AK77" i="42"/>
  <c r="AK78" i="44"/>
  <c r="W75" i="1"/>
  <c r="W76" i="28"/>
  <c r="AK76" i="33"/>
  <c r="W75" i="45"/>
  <c r="W76" i="44"/>
  <c r="AJ74" i="29"/>
  <c r="AK75" i="30"/>
  <c r="V75" i="29"/>
  <c r="U77" i="25"/>
  <c r="U77" i="35" s="1"/>
  <c r="W76" i="1"/>
  <c r="AJ77" i="25"/>
  <c r="AI76" i="34"/>
  <c r="W76" i="45"/>
  <c r="W78" i="45"/>
  <c r="AK75" i="45"/>
  <c r="S79" i="44"/>
  <c r="AK76" i="27"/>
  <c r="AK76" i="28"/>
  <c r="AK78" i="28"/>
  <c r="W74" i="31"/>
  <c r="AK76" i="36"/>
  <c r="W74" i="42"/>
  <c r="AK76" i="44"/>
  <c r="AK77" i="44"/>
  <c r="W77" i="1"/>
  <c r="W78" i="1"/>
  <c r="X76" i="26"/>
  <c r="AK79" i="33"/>
  <c r="W76" i="36"/>
  <c r="AK77" i="40"/>
  <c r="W76" i="42"/>
  <c r="U75" i="35"/>
  <c r="AK78" i="45"/>
  <c r="S79" i="1"/>
  <c r="W77" i="45"/>
  <c r="AK77" i="45"/>
  <c r="W75" i="44"/>
  <c r="W77" i="44"/>
  <c r="AK76" i="1"/>
  <c r="AK77" i="1"/>
  <c r="AL76" i="26"/>
  <c r="AL78" i="26"/>
  <c r="W75" i="27"/>
  <c r="W76" i="27"/>
  <c r="S79" i="28"/>
  <c r="U76" i="34"/>
  <c r="AK77" i="30"/>
  <c r="AK75" i="31"/>
  <c r="S80" i="33"/>
  <c r="W74" i="39"/>
  <c r="W78" i="40"/>
  <c r="S74" i="42"/>
  <c r="R74" i="43"/>
  <c r="R74" i="35" s="1"/>
  <c r="S74" i="35" s="1"/>
  <c r="S78" i="42"/>
  <c r="S78" i="43" s="1"/>
  <c r="R78" i="43"/>
  <c r="R78" i="35" s="1"/>
  <c r="S78" i="35" s="1"/>
  <c r="V76" i="29"/>
  <c r="AJ75" i="29"/>
  <c r="AJ75" i="34"/>
  <c r="S76" i="42"/>
  <c r="V78" i="25"/>
  <c r="V78" i="35" s="1"/>
  <c r="U74" i="35"/>
  <c r="AJ78" i="29"/>
  <c r="AK76" i="45"/>
  <c r="AK78" i="1"/>
  <c r="X74" i="26"/>
  <c r="AL77" i="26"/>
  <c r="X78" i="26"/>
  <c r="S79" i="27"/>
  <c r="W77" i="27"/>
  <c r="W78" i="27"/>
  <c r="W75" i="28"/>
  <c r="W77" i="28"/>
  <c r="V74" i="34"/>
  <c r="V74" i="35" s="1"/>
  <c r="W76" i="30"/>
  <c r="AK78" i="30"/>
  <c r="AK76" i="31"/>
  <c r="AK76" i="34" s="1"/>
  <c r="AK78" i="31"/>
  <c r="W76" i="33"/>
  <c r="W78" i="33"/>
  <c r="AK78" i="36"/>
  <c r="W75" i="39"/>
  <c r="W77" i="39"/>
  <c r="W75" i="42"/>
  <c r="V75" i="34"/>
  <c r="U78" i="34"/>
  <c r="U78" i="35" s="1"/>
  <c r="W75" i="31"/>
  <c r="W76" i="31"/>
  <c r="AK75" i="33"/>
  <c r="AK77" i="33"/>
  <c r="AK78" i="33"/>
  <c r="W77" i="36"/>
  <c r="AK74" i="39"/>
  <c r="AK76" i="39"/>
  <c r="AK77" i="39"/>
  <c r="AK74" i="40"/>
  <c r="AK75" i="40"/>
  <c r="AK78" i="40"/>
  <c r="S77" i="42"/>
  <c r="R77" i="43"/>
  <c r="R77" i="35" s="1"/>
  <c r="S77" i="35" s="1"/>
  <c r="V76" i="25"/>
  <c r="AJ75" i="25"/>
  <c r="V77" i="29"/>
  <c r="AJ76" i="29"/>
  <c r="W78" i="42"/>
  <c r="AH78" i="35"/>
  <c r="W15" i="43"/>
  <c r="S78" i="29"/>
  <c r="E79" i="34"/>
  <c r="I79" i="34"/>
  <c r="M79" i="34"/>
  <c r="Q79" i="34"/>
  <c r="F79" i="34"/>
  <c r="J79" i="34"/>
  <c r="N79" i="34"/>
  <c r="R79" i="34"/>
  <c r="S77" i="29"/>
  <c r="C79" i="34"/>
  <c r="W75" i="40"/>
  <c r="W76" i="40"/>
  <c r="S74" i="43"/>
  <c r="S79" i="40"/>
  <c r="W77" i="40"/>
  <c r="S77" i="43"/>
  <c r="S76" i="43"/>
  <c r="S79" i="39"/>
  <c r="N79" i="43"/>
  <c r="O72" i="43"/>
  <c r="W74" i="36"/>
  <c r="W77" i="42"/>
  <c r="R79" i="42"/>
  <c r="AK74" i="42"/>
  <c r="W78" i="36"/>
  <c r="AK76" i="42"/>
  <c r="G72" i="43"/>
  <c r="W75" i="36"/>
  <c r="AK77" i="36"/>
  <c r="S75" i="42"/>
  <c r="S75" i="43" s="1"/>
  <c r="AK78" i="42"/>
  <c r="K72" i="43"/>
  <c r="D72" i="43"/>
  <c r="L72" i="43"/>
  <c r="E72" i="43"/>
  <c r="Q72" i="43"/>
  <c r="S79" i="36"/>
  <c r="F72" i="43"/>
  <c r="J72" i="43"/>
  <c r="N72" i="43"/>
  <c r="R72" i="43"/>
  <c r="S79" i="30"/>
  <c r="AI77" i="34"/>
  <c r="AJ78" i="34"/>
  <c r="W77" i="30"/>
  <c r="W78" i="30"/>
  <c r="V77" i="34"/>
  <c r="AI75" i="34"/>
  <c r="AJ76" i="34"/>
  <c r="S79" i="25"/>
  <c r="AK74" i="1"/>
  <c r="AK74" i="27"/>
  <c r="W74" i="30"/>
  <c r="W74" i="45"/>
  <c r="AK74" i="44"/>
  <c r="W74" i="1"/>
  <c r="AK75" i="1"/>
  <c r="AK75" i="25" s="1"/>
  <c r="AL74" i="26"/>
  <c r="W74" i="27"/>
  <c r="AK75" i="27"/>
  <c r="AK75" i="29" s="1"/>
  <c r="AK74" i="28"/>
  <c r="W75" i="30"/>
  <c r="AK74" i="45"/>
  <c r="AK74" i="30"/>
  <c r="W75" i="33"/>
  <c r="AK75" i="36"/>
  <c r="AK74" i="36"/>
  <c r="S18" i="45"/>
  <c r="W74" i="35" l="1"/>
  <c r="AN74" i="35" s="1"/>
  <c r="AK74" i="25"/>
  <c r="W75" i="25"/>
  <c r="V75" i="35"/>
  <c r="W75" i="35" s="1"/>
  <c r="AN75" i="35" s="1"/>
  <c r="W77" i="34"/>
  <c r="U76" i="35"/>
  <c r="AK77" i="29"/>
  <c r="AK78" i="29"/>
  <c r="W77" i="29"/>
  <c r="W76" i="29"/>
  <c r="W77" i="25"/>
  <c r="AK76" i="29"/>
  <c r="W78" i="34"/>
  <c r="AK75" i="34"/>
  <c r="W75" i="29"/>
  <c r="W78" i="25"/>
  <c r="W76" i="25"/>
  <c r="W78" i="35"/>
  <c r="AN78" i="35" s="1"/>
  <c r="AH75" i="35"/>
  <c r="AH77" i="35"/>
  <c r="AK78" i="34"/>
  <c r="W78" i="29"/>
  <c r="AK76" i="25"/>
  <c r="W75" i="34"/>
  <c r="AK74" i="29"/>
  <c r="W74" i="25"/>
  <c r="V77" i="35"/>
  <c r="W77" i="35" s="1"/>
  <c r="AN77" i="35" s="1"/>
  <c r="W76" i="34"/>
  <c r="V76" i="35"/>
  <c r="AK78" i="25"/>
  <c r="W74" i="29"/>
  <c r="AK77" i="34"/>
  <c r="AK77" i="25"/>
  <c r="W16" i="43"/>
  <c r="S79" i="43"/>
  <c r="N79" i="35"/>
  <c r="Q72" i="25"/>
  <c r="P72" i="25"/>
  <c r="N72" i="25"/>
  <c r="R72" i="25"/>
  <c r="M72" i="25"/>
  <c r="O72" i="25"/>
  <c r="S79" i="42"/>
  <c r="AK74" i="34"/>
  <c r="W74" i="34"/>
  <c r="S18" i="1"/>
  <c r="W76" i="35" l="1"/>
  <c r="AN76" i="35" s="1"/>
  <c r="W17" i="43"/>
  <c r="S44" i="25"/>
  <c r="S11" i="25"/>
  <c r="S13" i="25"/>
  <c r="S15" i="25"/>
  <c r="S17" i="25"/>
  <c r="S20" i="25"/>
  <c r="S22" i="25"/>
  <c r="S24" i="25"/>
  <c r="S26" i="25"/>
  <c r="S28" i="25"/>
  <c r="S30" i="25"/>
  <c r="S32" i="25"/>
  <c r="S34" i="25"/>
  <c r="S36" i="25"/>
  <c r="S38" i="25"/>
  <c r="S40" i="25"/>
  <c r="S42" i="25"/>
  <c r="S47" i="25"/>
  <c r="S49" i="25"/>
  <c r="S51" i="25"/>
  <c r="S53" i="25"/>
  <c r="S55" i="25"/>
  <c r="S57" i="25"/>
  <c r="S59" i="25"/>
  <c r="S61" i="25"/>
  <c r="S63" i="25"/>
  <c r="S65" i="25"/>
  <c r="S67" i="25"/>
  <c r="S69" i="25"/>
  <c r="S71" i="25"/>
  <c r="S12" i="25"/>
  <c r="S14" i="25"/>
  <c r="S16" i="25"/>
  <c r="S18" i="25"/>
  <c r="S21" i="25"/>
  <c r="S23" i="25"/>
  <c r="S25" i="25"/>
  <c r="S27" i="25"/>
  <c r="S29" i="25"/>
  <c r="S31" i="25"/>
  <c r="S33" i="25"/>
  <c r="S35" i="25"/>
  <c r="S37" i="25"/>
  <c r="S39" i="25"/>
  <c r="S41" i="25"/>
  <c r="S43" i="25"/>
  <c r="S45" i="25"/>
  <c r="S48" i="25"/>
  <c r="S50" i="25"/>
  <c r="S52" i="25"/>
  <c r="S54" i="25"/>
  <c r="S56" i="25"/>
  <c r="S58" i="25"/>
  <c r="S60" i="25"/>
  <c r="S62" i="25"/>
  <c r="S64" i="25"/>
  <c r="S66" i="25"/>
  <c r="S68" i="25"/>
  <c r="S70" i="25"/>
  <c r="AH79" i="35"/>
  <c r="AG79" i="35"/>
  <c r="AF79" i="35"/>
  <c r="AE79" i="35"/>
  <c r="AD79" i="35"/>
  <c r="AC79" i="35"/>
  <c r="AB79" i="35"/>
  <c r="AA79" i="35"/>
  <c r="Z79" i="35"/>
  <c r="Y79" i="35"/>
  <c r="AG10" i="35"/>
  <c r="AF10" i="35"/>
  <c r="AE10" i="35"/>
  <c r="AD10" i="35"/>
  <c r="AC10" i="35"/>
  <c r="AB10" i="35"/>
  <c r="AA10" i="35"/>
  <c r="Z10" i="35"/>
  <c r="Y10" i="35"/>
  <c r="AH72" i="43"/>
  <c r="AH72" i="35" s="1"/>
  <c r="AG72" i="43"/>
  <c r="AG72" i="35" s="1"/>
  <c r="AF72" i="43"/>
  <c r="AF72" i="35" s="1"/>
  <c r="AE72" i="43"/>
  <c r="AE72" i="35" s="1"/>
  <c r="AD72" i="43"/>
  <c r="AD72" i="35" s="1"/>
  <c r="AC72" i="43"/>
  <c r="AC72" i="35" s="1"/>
  <c r="AB72" i="43"/>
  <c r="AB72" i="35" s="1"/>
  <c r="AA72" i="43"/>
  <c r="AA72" i="35" s="1"/>
  <c r="Z72" i="43"/>
  <c r="Z72" i="35" s="1"/>
  <c r="Y72" i="43"/>
  <c r="Y72" i="35" s="1"/>
  <c r="S71" i="43"/>
  <c r="AH79" i="25"/>
  <c r="AG79" i="25"/>
  <c r="AF79" i="25"/>
  <c r="AE79" i="25"/>
  <c r="AD79" i="25"/>
  <c r="AC79" i="25"/>
  <c r="AB79" i="25"/>
  <c r="AA79" i="25"/>
  <c r="Z79" i="25"/>
  <c r="Y79" i="25"/>
  <c r="AH78" i="25"/>
  <c r="AG78" i="35" s="1"/>
  <c r="AG78" i="25"/>
  <c r="AF78" i="35" s="1"/>
  <c r="AF78" i="25"/>
  <c r="AE78" i="35" s="1"/>
  <c r="AE78" i="25"/>
  <c r="AD78" i="35" s="1"/>
  <c r="AD78" i="25"/>
  <c r="AC78" i="35" s="1"/>
  <c r="AC78" i="25"/>
  <c r="AB78" i="35" s="1"/>
  <c r="AB78" i="25"/>
  <c r="AA78" i="35" s="1"/>
  <c r="AA78" i="25"/>
  <c r="Z78" i="35" s="1"/>
  <c r="Z78" i="25"/>
  <c r="Y78" i="35" s="1"/>
  <c r="Y78" i="25"/>
  <c r="AG77" i="25"/>
  <c r="AF77" i="35" s="1"/>
  <c r="AF77" i="25"/>
  <c r="AE77" i="35" s="1"/>
  <c r="AE77" i="25"/>
  <c r="AD77" i="35" s="1"/>
  <c r="AD77" i="25"/>
  <c r="AC77" i="35" s="1"/>
  <c r="AC77" i="25"/>
  <c r="AB77" i="35" s="1"/>
  <c r="AB77" i="25"/>
  <c r="AA77" i="35" s="1"/>
  <c r="AA77" i="25"/>
  <c r="Z77" i="35" s="1"/>
  <c r="Z77" i="25"/>
  <c r="Y77" i="35" s="1"/>
  <c r="Y77" i="25"/>
  <c r="AH76" i="25"/>
  <c r="AG76" i="35" s="1"/>
  <c r="AG76" i="25"/>
  <c r="AF76" i="35" s="1"/>
  <c r="AF76" i="25"/>
  <c r="AE76" i="35" s="1"/>
  <c r="AE76" i="25"/>
  <c r="AD76" i="35" s="1"/>
  <c r="AD76" i="25"/>
  <c r="AC76" i="35" s="1"/>
  <c r="AC76" i="25"/>
  <c r="AB76" i="35" s="1"/>
  <c r="AB76" i="25"/>
  <c r="AA76" i="35" s="1"/>
  <c r="AA76" i="25"/>
  <c r="Z76" i="35" s="1"/>
  <c r="Z76" i="25"/>
  <c r="Y76" i="35" s="1"/>
  <c r="Y76" i="25"/>
  <c r="AH75" i="25"/>
  <c r="AG75" i="35" s="1"/>
  <c r="AG75" i="25"/>
  <c r="AF75" i="35" s="1"/>
  <c r="AF75" i="25"/>
  <c r="AE75" i="35" s="1"/>
  <c r="AE75" i="25"/>
  <c r="AD75" i="35" s="1"/>
  <c r="AD75" i="25"/>
  <c r="AC75" i="35" s="1"/>
  <c r="AC75" i="25"/>
  <c r="AB75" i="35" s="1"/>
  <c r="AB75" i="25"/>
  <c r="AA75" i="35" s="1"/>
  <c r="AA75" i="25"/>
  <c r="Z75" i="35" s="1"/>
  <c r="Z75" i="25"/>
  <c r="Y75" i="35" s="1"/>
  <c r="Y75" i="25"/>
  <c r="AH74" i="25"/>
  <c r="AG74" i="35" s="1"/>
  <c r="AG74" i="25"/>
  <c r="AF74" i="35" s="1"/>
  <c r="AF74" i="25"/>
  <c r="AE74" i="35" s="1"/>
  <c r="AE74" i="25"/>
  <c r="AD74" i="35" s="1"/>
  <c r="AD74" i="25"/>
  <c r="AC74" i="35" s="1"/>
  <c r="AC74" i="25"/>
  <c r="AB74" i="35" s="1"/>
  <c r="AB74" i="25"/>
  <c r="AA74" i="35" s="1"/>
  <c r="AA74" i="25"/>
  <c r="Z74" i="35" s="1"/>
  <c r="Z74" i="25"/>
  <c r="Y74" i="35" s="1"/>
  <c r="Y74" i="25"/>
  <c r="L72" i="25"/>
  <c r="K72" i="25"/>
  <c r="J72" i="25"/>
  <c r="I72" i="25"/>
  <c r="H72" i="25"/>
  <c r="H82" i="25" s="1"/>
  <c r="G72" i="25"/>
  <c r="F72" i="25"/>
  <c r="E72" i="25"/>
  <c r="D72" i="25"/>
  <c r="W18" i="43" l="1"/>
  <c r="S76" i="25"/>
  <c r="S78" i="25"/>
  <c r="S77" i="25"/>
  <c r="S74" i="25"/>
  <c r="S75" i="25"/>
  <c r="AK18" i="1"/>
  <c r="AJ18" i="1"/>
  <c r="AJ18" i="44"/>
  <c r="AI18" i="44"/>
  <c r="V18" i="44"/>
  <c r="U18" i="44"/>
  <c r="S18" i="44"/>
  <c r="W19" i="43" l="1"/>
  <c r="AK18" i="44"/>
  <c r="AL18" i="1"/>
  <c r="W18" i="44"/>
  <c r="AJ71" i="25"/>
  <c r="U71" i="25"/>
  <c r="AJ70" i="25"/>
  <c r="U70" i="25"/>
  <c r="U69" i="25"/>
  <c r="U64" i="25"/>
  <c r="AJ41" i="25"/>
  <c r="AI37" i="25"/>
  <c r="U37" i="25"/>
  <c r="AI33" i="25"/>
  <c r="V33" i="25"/>
  <c r="U32" i="25"/>
  <c r="AI29" i="25"/>
  <c r="AJ25" i="25"/>
  <c r="U25" i="25"/>
  <c r="AJ21" i="25"/>
  <c r="V21" i="25"/>
  <c r="AJ20" i="25"/>
  <c r="AI18" i="25"/>
  <c r="V18" i="25"/>
  <c r="AI17" i="25"/>
  <c r="V17" i="25"/>
  <c r="AI16" i="25"/>
  <c r="AI15" i="25"/>
  <c r="AI14" i="25"/>
  <c r="V14" i="25"/>
  <c r="AI13" i="25"/>
  <c r="U13" i="25"/>
  <c r="AI12" i="25"/>
  <c r="V12" i="25"/>
  <c r="AI11" i="25"/>
  <c r="U11" i="25"/>
  <c r="AI10" i="25"/>
  <c r="AJ10" i="25"/>
  <c r="AJ13" i="25"/>
  <c r="U14" i="25"/>
  <c r="AJ14" i="25"/>
  <c r="U15" i="25"/>
  <c r="AJ16" i="25"/>
  <c r="U17" i="25"/>
  <c r="AJ17" i="25"/>
  <c r="U18" i="25"/>
  <c r="AJ18" i="25"/>
  <c r="AI20" i="25"/>
  <c r="U22" i="25"/>
  <c r="V22" i="25"/>
  <c r="AI22" i="25"/>
  <c r="AJ22" i="25"/>
  <c r="U23" i="25"/>
  <c r="V23" i="25"/>
  <c r="AI23" i="25"/>
  <c r="AJ23" i="25"/>
  <c r="V24" i="25"/>
  <c r="AI24" i="25"/>
  <c r="AJ24" i="25"/>
  <c r="AI25" i="25"/>
  <c r="AI26" i="25"/>
  <c r="U26" i="25"/>
  <c r="V26" i="25"/>
  <c r="AJ26" i="25"/>
  <c r="U27" i="25"/>
  <c r="V27" i="25"/>
  <c r="AI27" i="25"/>
  <c r="AJ27" i="25"/>
  <c r="U28" i="25"/>
  <c r="AI28" i="25"/>
  <c r="AJ28" i="25"/>
  <c r="U29" i="25"/>
  <c r="U30" i="25"/>
  <c r="V30" i="25"/>
  <c r="AI30" i="25"/>
  <c r="AJ30" i="25"/>
  <c r="U31" i="25"/>
  <c r="V31" i="25"/>
  <c r="AI31" i="25"/>
  <c r="AJ31" i="25"/>
  <c r="AI32" i="25"/>
  <c r="AJ32" i="25"/>
  <c r="U33" i="25"/>
  <c r="V34" i="25"/>
  <c r="AI34" i="25"/>
  <c r="AJ34" i="25"/>
  <c r="U35" i="25"/>
  <c r="AI35" i="25"/>
  <c r="AJ35" i="25"/>
  <c r="AI36" i="25"/>
  <c r="AJ36" i="25"/>
  <c r="AJ37" i="25"/>
  <c r="U38" i="25"/>
  <c r="V38" i="25"/>
  <c r="AI38" i="25"/>
  <c r="AJ38" i="25"/>
  <c r="U39" i="25"/>
  <c r="V39" i="25"/>
  <c r="AI39" i="25"/>
  <c r="AJ39" i="25"/>
  <c r="AI40" i="25"/>
  <c r="AJ40" i="25"/>
  <c r="AI41" i="25"/>
  <c r="U42" i="25"/>
  <c r="V42" i="25"/>
  <c r="AI42" i="25"/>
  <c r="AJ42" i="25"/>
  <c r="U43" i="25"/>
  <c r="V43" i="25"/>
  <c r="AI43" i="25"/>
  <c r="AJ43" i="25"/>
  <c r="AI44" i="25"/>
  <c r="AJ44" i="25"/>
  <c r="U45" i="25"/>
  <c r="V45" i="25"/>
  <c r="AI45" i="25"/>
  <c r="AJ45" i="25"/>
  <c r="AI46" i="25"/>
  <c r="AJ46" i="25"/>
  <c r="U47" i="25"/>
  <c r="V47" i="25"/>
  <c r="AI47" i="25"/>
  <c r="AJ47" i="25"/>
  <c r="U48" i="25"/>
  <c r="V48" i="25"/>
  <c r="AI48" i="25"/>
  <c r="AJ48" i="25"/>
  <c r="U49" i="25"/>
  <c r="V49" i="25"/>
  <c r="AI49" i="25"/>
  <c r="AJ49" i="25"/>
  <c r="V50" i="25"/>
  <c r="AI50" i="25"/>
  <c r="AJ50" i="25"/>
  <c r="U51" i="25"/>
  <c r="V51" i="25"/>
  <c r="AI51" i="25"/>
  <c r="AJ51" i="25"/>
  <c r="U52" i="25"/>
  <c r="V52" i="25"/>
  <c r="AI52" i="25"/>
  <c r="AJ52" i="25"/>
  <c r="U53" i="25"/>
  <c r="V53" i="25"/>
  <c r="AI53" i="25"/>
  <c r="AJ53" i="25"/>
  <c r="U54" i="25"/>
  <c r="V54" i="25"/>
  <c r="AI54" i="25"/>
  <c r="AJ54" i="25"/>
  <c r="U55" i="25"/>
  <c r="V55" i="25"/>
  <c r="AI55" i="25"/>
  <c r="AJ55" i="25"/>
  <c r="U56" i="25"/>
  <c r="V56" i="25"/>
  <c r="AI56" i="25"/>
  <c r="AJ56" i="25"/>
  <c r="U57" i="25"/>
  <c r="V57" i="25"/>
  <c r="AI57" i="25"/>
  <c r="AJ57" i="25"/>
  <c r="U58" i="25"/>
  <c r="V58" i="25"/>
  <c r="AI58" i="25"/>
  <c r="AJ58" i="25"/>
  <c r="U59" i="25"/>
  <c r="V59" i="25"/>
  <c r="AI59" i="25"/>
  <c r="AJ59" i="25"/>
  <c r="U60" i="25"/>
  <c r="V60" i="25"/>
  <c r="AI60" i="25"/>
  <c r="AJ60" i="25"/>
  <c r="U61" i="25"/>
  <c r="V61" i="25"/>
  <c r="AI61" i="25"/>
  <c r="AJ61" i="25"/>
  <c r="U62" i="25"/>
  <c r="V62" i="25"/>
  <c r="AI62" i="25"/>
  <c r="AJ62" i="25"/>
  <c r="U63" i="25"/>
  <c r="V63" i="25"/>
  <c r="AI63" i="25"/>
  <c r="AJ63" i="25"/>
  <c r="V64" i="25"/>
  <c r="AI64" i="25"/>
  <c r="AJ64" i="25"/>
  <c r="U65" i="25"/>
  <c r="V65" i="25"/>
  <c r="AI65" i="25"/>
  <c r="AJ65" i="25"/>
  <c r="U66" i="25"/>
  <c r="V66" i="25"/>
  <c r="AI66" i="25"/>
  <c r="AJ66" i="25"/>
  <c r="U67" i="25"/>
  <c r="V67" i="25"/>
  <c r="AI67" i="25"/>
  <c r="AJ67" i="25"/>
  <c r="U68" i="25"/>
  <c r="V68" i="25"/>
  <c r="AI68" i="25"/>
  <c r="AJ68" i="25"/>
  <c r="AI69" i="25"/>
  <c r="AJ69" i="25"/>
  <c r="AI70" i="25"/>
  <c r="V71" i="25"/>
  <c r="AI71" i="25"/>
  <c r="S74" i="45"/>
  <c r="S79" i="45" s="1"/>
  <c r="AJ71" i="45"/>
  <c r="AI71" i="45"/>
  <c r="V71" i="45"/>
  <c r="U71" i="45"/>
  <c r="S71" i="45"/>
  <c r="AJ70" i="45"/>
  <c r="AI70" i="45"/>
  <c r="V70" i="45"/>
  <c r="U70" i="45"/>
  <c r="S70" i="45"/>
  <c r="AJ69" i="45"/>
  <c r="AI69" i="45"/>
  <c r="V69" i="45"/>
  <c r="U69" i="45"/>
  <c r="S69" i="45"/>
  <c r="AJ68" i="45"/>
  <c r="AI68" i="45"/>
  <c r="V68" i="45"/>
  <c r="U68" i="45"/>
  <c r="S68" i="45"/>
  <c r="AJ67" i="45"/>
  <c r="AI67" i="45"/>
  <c r="V67" i="45"/>
  <c r="U67" i="45"/>
  <c r="S67" i="45"/>
  <c r="AJ66" i="45"/>
  <c r="AI66" i="45"/>
  <c r="V66" i="45"/>
  <c r="U66" i="45"/>
  <c r="S66" i="45"/>
  <c r="AJ65" i="45"/>
  <c r="AI65" i="45"/>
  <c r="V65" i="45"/>
  <c r="U65" i="45"/>
  <c r="S65" i="45"/>
  <c r="AJ64" i="45"/>
  <c r="AI64" i="45"/>
  <c r="V64" i="45"/>
  <c r="U64" i="45"/>
  <c r="S64" i="45"/>
  <c r="AJ63" i="45"/>
  <c r="AI63" i="45"/>
  <c r="V63" i="45"/>
  <c r="U63" i="45"/>
  <c r="S63" i="45"/>
  <c r="AJ62" i="45"/>
  <c r="AI62" i="45"/>
  <c r="V62" i="45"/>
  <c r="U62" i="45"/>
  <c r="S62" i="45"/>
  <c r="AJ61" i="45"/>
  <c r="AI61" i="45"/>
  <c r="V61" i="45"/>
  <c r="U61" i="45"/>
  <c r="S61" i="45"/>
  <c r="AJ60" i="45"/>
  <c r="AI60" i="45"/>
  <c r="V60" i="45"/>
  <c r="U60" i="45"/>
  <c r="S60" i="45"/>
  <c r="AJ59" i="45"/>
  <c r="AI59" i="45"/>
  <c r="V59" i="45"/>
  <c r="U59" i="45"/>
  <c r="S59" i="45"/>
  <c r="AJ58" i="45"/>
  <c r="AI58" i="45"/>
  <c r="V58" i="45"/>
  <c r="U58" i="45"/>
  <c r="S58" i="45"/>
  <c r="AJ57" i="45"/>
  <c r="AI57" i="45"/>
  <c r="V57" i="45"/>
  <c r="U57" i="45"/>
  <c r="S57" i="45"/>
  <c r="AJ56" i="45"/>
  <c r="AI56" i="45"/>
  <c r="V56" i="45"/>
  <c r="U56" i="45"/>
  <c r="S56" i="45"/>
  <c r="AJ55" i="45"/>
  <c r="AI55" i="45"/>
  <c r="V55" i="45"/>
  <c r="U55" i="45"/>
  <c r="S55" i="45"/>
  <c r="AJ54" i="45"/>
  <c r="AI54" i="45"/>
  <c r="V54" i="45"/>
  <c r="U54" i="45"/>
  <c r="S54" i="45"/>
  <c r="AJ53" i="45"/>
  <c r="AI53" i="45"/>
  <c r="V53" i="45"/>
  <c r="U53" i="45"/>
  <c r="S53" i="45"/>
  <c r="AJ52" i="45"/>
  <c r="AI52" i="45"/>
  <c r="V52" i="45"/>
  <c r="U52" i="45"/>
  <c r="S52" i="45"/>
  <c r="AJ51" i="45"/>
  <c r="AI51" i="45"/>
  <c r="V51" i="45"/>
  <c r="U51" i="45"/>
  <c r="S51" i="45"/>
  <c r="AJ50" i="45"/>
  <c r="AI50" i="45"/>
  <c r="V50" i="45"/>
  <c r="U50" i="45"/>
  <c r="S50" i="45"/>
  <c r="AJ49" i="45"/>
  <c r="AI49" i="45"/>
  <c r="V49" i="45"/>
  <c r="U49" i="45"/>
  <c r="S49" i="45"/>
  <c r="AJ48" i="45"/>
  <c r="AI48" i="45"/>
  <c r="V48" i="45"/>
  <c r="U48" i="45"/>
  <c r="S48" i="45"/>
  <c r="AJ47" i="45"/>
  <c r="AI47" i="45"/>
  <c r="V47" i="45"/>
  <c r="U47" i="45"/>
  <c r="S47" i="45"/>
  <c r="AJ46" i="45"/>
  <c r="AI46" i="45"/>
  <c r="V46" i="45"/>
  <c r="U46" i="45"/>
  <c r="AJ45" i="45"/>
  <c r="AI45" i="45"/>
  <c r="V45" i="45"/>
  <c r="U45" i="45"/>
  <c r="S45" i="45"/>
  <c r="AJ44" i="45"/>
  <c r="AI44" i="45"/>
  <c r="V44" i="45"/>
  <c r="U44" i="45"/>
  <c r="S44" i="45"/>
  <c r="AJ43" i="45"/>
  <c r="AI43" i="45"/>
  <c r="V43" i="45"/>
  <c r="U43" i="45"/>
  <c r="S43" i="45"/>
  <c r="AJ42" i="45"/>
  <c r="AI42" i="45"/>
  <c r="V42" i="45"/>
  <c r="U42" i="45"/>
  <c r="S42" i="45"/>
  <c r="AJ41" i="45"/>
  <c r="AI41" i="45"/>
  <c r="V41" i="45"/>
  <c r="U41" i="45"/>
  <c r="S41" i="45"/>
  <c r="AJ40" i="45"/>
  <c r="AI40" i="45"/>
  <c r="V40" i="45"/>
  <c r="U40" i="45"/>
  <c r="S40" i="45"/>
  <c r="AJ39" i="45"/>
  <c r="AI39" i="45"/>
  <c r="V39" i="45"/>
  <c r="U39" i="45"/>
  <c r="S39" i="45"/>
  <c r="AJ38" i="45"/>
  <c r="AI38" i="45"/>
  <c r="V38" i="45"/>
  <c r="U38" i="45"/>
  <c r="S38" i="45"/>
  <c r="AJ37" i="45"/>
  <c r="AI37" i="45"/>
  <c r="V37" i="45"/>
  <c r="U37" i="45"/>
  <c r="S37" i="45"/>
  <c r="AJ36" i="45"/>
  <c r="AI36" i="45"/>
  <c r="V36" i="45"/>
  <c r="U36" i="45"/>
  <c r="S36" i="45"/>
  <c r="AJ35" i="45"/>
  <c r="AI35" i="45"/>
  <c r="V35" i="45"/>
  <c r="U35" i="45"/>
  <c r="S35" i="45"/>
  <c r="AJ34" i="45"/>
  <c r="AI34" i="45"/>
  <c r="V34" i="45"/>
  <c r="U34" i="45"/>
  <c r="S34" i="45"/>
  <c r="AJ33" i="45"/>
  <c r="AI33" i="45"/>
  <c r="V33" i="45"/>
  <c r="U33" i="45"/>
  <c r="S33" i="45"/>
  <c r="AJ31" i="45"/>
  <c r="AI31" i="45"/>
  <c r="V31" i="45"/>
  <c r="U31" i="45"/>
  <c r="S31" i="45"/>
  <c r="AJ30" i="45"/>
  <c r="AI30" i="45"/>
  <c r="V30" i="45"/>
  <c r="U30" i="45"/>
  <c r="S30" i="45"/>
  <c r="AJ29" i="45"/>
  <c r="AI29" i="45"/>
  <c r="V29" i="45"/>
  <c r="U29" i="45"/>
  <c r="S29" i="45"/>
  <c r="AJ28" i="45"/>
  <c r="AI28" i="45"/>
  <c r="V28" i="45"/>
  <c r="U28" i="45"/>
  <c r="S28" i="45"/>
  <c r="AJ27" i="45"/>
  <c r="AI27" i="45"/>
  <c r="V27" i="45"/>
  <c r="U27" i="45"/>
  <c r="S27" i="45"/>
  <c r="AJ26" i="45"/>
  <c r="AI26" i="45"/>
  <c r="V26" i="45"/>
  <c r="U26" i="45"/>
  <c r="S26" i="45"/>
  <c r="AJ25" i="45"/>
  <c r="AI25" i="45"/>
  <c r="V25" i="45"/>
  <c r="U25" i="45"/>
  <c r="S25" i="45"/>
  <c r="AJ24" i="45"/>
  <c r="AI24" i="45"/>
  <c r="V24" i="45"/>
  <c r="U24" i="45"/>
  <c r="S24" i="45"/>
  <c r="AJ23" i="45"/>
  <c r="AI23" i="45"/>
  <c r="V23" i="45"/>
  <c r="U23" i="45"/>
  <c r="S23" i="45"/>
  <c r="AJ22" i="45"/>
  <c r="AI22" i="45"/>
  <c r="V22" i="45"/>
  <c r="U22" i="45"/>
  <c r="S22" i="45"/>
  <c r="AJ21" i="45"/>
  <c r="AI21" i="45"/>
  <c r="V21" i="45"/>
  <c r="U21" i="45"/>
  <c r="S21" i="45"/>
  <c r="AJ20" i="45"/>
  <c r="AI20" i="45"/>
  <c r="V20" i="45"/>
  <c r="U20" i="45"/>
  <c r="S20" i="45"/>
  <c r="AJ17" i="45"/>
  <c r="AI17" i="45"/>
  <c r="V17" i="45"/>
  <c r="U17" i="45"/>
  <c r="S17" i="45"/>
  <c r="AJ16" i="45"/>
  <c r="AI16" i="45"/>
  <c r="V16" i="45"/>
  <c r="U16" i="45"/>
  <c r="S16" i="45"/>
  <c r="AJ15" i="45"/>
  <c r="AI15" i="45"/>
  <c r="V15" i="45"/>
  <c r="U15" i="45"/>
  <c r="S15" i="45"/>
  <c r="AJ14" i="45"/>
  <c r="AI14" i="45"/>
  <c r="V14" i="45"/>
  <c r="U14" i="45"/>
  <c r="S14" i="45"/>
  <c r="AJ13" i="45"/>
  <c r="AI13" i="45"/>
  <c r="V13" i="45"/>
  <c r="U13" i="45"/>
  <c r="S13" i="45"/>
  <c r="AJ12" i="45"/>
  <c r="AI12" i="45"/>
  <c r="V12" i="45"/>
  <c r="U12" i="45"/>
  <c r="S12" i="45"/>
  <c r="AJ11" i="45"/>
  <c r="AI11" i="45"/>
  <c r="V11" i="45"/>
  <c r="U11" i="45"/>
  <c r="S11" i="45"/>
  <c r="AJ10" i="45"/>
  <c r="AI10" i="45"/>
  <c r="V10" i="45"/>
  <c r="U10" i="45"/>
  <c r="S10" i="45"/>
  <c r="AK9" i="45"/>
  <c r="W9" i="45"/>
  <c r="P72" i="44"/>
  <c r="O72" i="44"/>
  <c r="N72" i="44"/>
  <c r="L72" i="44"/>
  <c r="K72" i="44"/>
  <c r="J72" i="44"/>
  <c r="I72" i="44"/>
  <c r="H72" i="44"/>
  <c r="G72" i="44"/>
  <c r="F72" i="44"/>
  <c r="E72" i="44"/>
  <c r="D72" i="44"/>
  <c r="AJ71" i="44"/>
  <c r="AI71" i="44"/>
  <c r="V71" i="44"/>
  <c r="U71" i="44"/>
  <c r="S71" i="44"/>
  <c r="AJ70" i="44"/>
  <c r="AI70" i="44"/>
  <c r="V70" i="44"/>
  <c r="U70" i="44"/>
  <c r="S70" i="44"/>
  <c r="AJ69" i="44"/>
  <c r="AI69" i="44"/>
  <c r="V69" i="44"/>
  <c r="U69" i="44"/>
  <c r="S69" i="44"/>
  <c r="AJ68" i="44"/>
  <c r="AI68" i="44"/>
  <c r="V68" i="44"/>
  <c r="U68" i="44"/>
  <c r="S68" i="44"/>
  <c r="AJ67" i="44"/>
  <c r="AI67" i="44"/>
  <c r="V67" i="44"/>
  <c r="U67" i="44"/>
  <c r="S67" i="44"/>
  <c r="AJ66" i="44"/>
  <c r="AI66" i="44"/>
  <c r="V66" i="44"/>
  <c r="U66" i="44"/>
  <c r="S66" i="44"/>
  <c r="AJ65" i="44"/>
  <c r="AI65" i="44"/>
  <c r="V65" i="44"/>
  <c r="U65" i="44"/>
  <c r="S65" i="44"/>
  <c r="AJ64" i="44"/>
  <c r="AI64" i="44"/>
  <c r="V64" i="44"/>
  <c r="U64" i="44"/>
  <c r="S64" i="44"/>
  <c r="AJ63" i="44"/>
  <c r="AI63" i="44"/>
  <c r="V63" i="44"/>
  <c r="U63" i="44"/>
  <c r="S63" i="44"/>
  <c r="AJ62" i="44"/>
  <c r="AI62" i="44"/>
  <c r="V62" i="44"/>
  <c r="U62" i="44"/>
  <c r="S62" i="44"/>
  <c r="AJ61" i="44"/>
  <c r="AI61" i="44"/>
  <c r="V61" i="44"/>
  <c r="U61" i="44"/>
  <c r="S61" i="44"/>
  <c r="AJ60" i="44"/>
  <c r="AI60" i="44"/>
  <c r="V60" i="44"/>
  <c r="U60" i="44"/>
  <c r="S60" i="44"/>
  <c r="AJ59" i="44"/>
  <c r="AI59" i="44"/>
  <c r="V59" i="44"/>
  <c r="U59" i="44"/>
  <c r="S59" i="44"/>
  <c r="AJ58" i="44"/>
  <c r="AI58" i="44"/>
  <c r="V58" i="44"/>
  <c r="U58" i="44"/>
  <c r="S58" i="44"/>
  <c r="AJ57" i="44"/>
  <c r="AI57" i="44"/>
  <c r="V57" i="44"/>
  <c r="U57" i="44"/>
  <c r="S57" i="44"/>
  <c r="AJ56" i="44"/>
  <c r="AI56" i="44"/>
  <c r="V56" i="44"/>
  <c r="U56" i="44"/>
  <c r="S56" i="44"/>
  <c r="AJ55" i="44"/>
  <c r="AI55" i="44"/>
  <c r="V55" i="44"/>
  <c r="U55" i="44"/>
  <c r="S55" i="44"/>
  <c r="AJ54" i="44"/>
  <c r="AI54" i="44"/>
  <c r="V54" i="44"/>
  <c r="U54" i="44"/>
  <c r="S54" i="44"/>
  <c r="AJ53" i="44"/>
  <c r="AI53" i="44"/>
  <c r="V53" i="44"/>
  <c r="U53" i="44"/>
  <c r="S53" i="44"/>
  <c r="AJ52" i="44"/>
  <c r="AI52" i="44"/>
  <c r="V52" i="44"/>
  <c r="U52" i="44"/>
  <c r="S52" i="44"/>
  <c r="AJ51" i="44"/>
  <c r="AI51" i="44"/>
  <c r="V51" i="44"/>
  <c r="U51" i="44"/>
  <c r="S51" i="44"/>
  <c r="AJ50" i="44"/>
  <c r="AI50" i="44"/>
  <c r="V50" i="44"/>
  <c r="U50" i="44"/>
  <c r="S50" i="44"/>
  <c r="AJ49" i="44"/>
  <c r="AI49" i="44"/>
  <c r="V49" i="44"/>
  <c r="U49" i="44"/>
  <c r="S49" i="44"/>
  <c r="AJ48" i="44"/>
  <c r="AI48" i="44"/>
  <c r="V48" i="44"/>
  <c r="U48" i="44"/>
  <c r="S48" i="44"/>
  <c r="AJ47" i="44"/>
  <c r="AI47" i="44"/>
  <c r="V47" i="44"/>
  <c r="U47" i="44"/>
  <c r="S47" i="44"/>
  <c r="AJ46" i="44"/>
  <c r="AI46" i="44"/>
  <c r="V46" i="44"/>
  <c r="U46" i="44"/>
  <c r="S46" i="44"/>
  <c r="AJ45" i="44"/>
  <c r="AI45" i="44"/>
  <c r="V45" i="44"/>
  <c r="U45" i="44"/>
  <c r="S45" i="44"/>
  <c r="AJ44" i="44"/>
  <c r="AI44" i="44"/>
  <c r="V44" i="44"/>
  <c r="U44" i="44"/>
  <c r="S44" i="44"/>
  <c r="AJ43" i="44"/>
  <c r="AI43" i="44"/>
  <c r="V43" i="44"/>
  <c r="U43" i="44"/>
  <c r="S43" i="44"/>
  <c r="AJ42" i="44"/>
  <c r="AI42" i="44"/>
  <c r="V42" i="44"/>
  <c r="U42" i="44"/>
  <c r="S42" i="44"/>
  <c r="AJ41" i="44"/>
  <c r="AI41" i="44"/>
  <c r="V41" i="44"/>
  <c r="U41" i="44"/>
  <c r="S41" i="44"/>
  <c r="AJ40" i="44"/>
  <c r="AI40" i="44"/>
  <c r="V40" i="44"/>
  <c r="U40" i="44"/>
  <c r="S40" i="44"/>
  <c r="AJ39" i="44"/>
  <c r="AI39" i="44"/>
  <c r="V39" i="44"/>
  <c r="U39" i="44"/>
  <c r="S39" i="44"/>
  <c r="AJ38" i="44"/>
  <c r="AI38" i="44"/>
  <c r="V38" i="44"/>
  <c r="U38" i="44"/>
  <c r="S38" i="44"/>
  <c r="AJ37" i="44"/>
  <c r="AI37" i="44"/>
  <c r="V37" i="44"/>
  <c r="U37" i="44"/>
  <c r="S37" i="44"/>
  <c r="AJ36" i="44"/>
  <c r="AI36" i="44"/>
  <c r="V36" i="44"/>
  <c r="U36" i="44"/>
  <c r="S36" i="44"/>
  <c r="AJ35" i="44"/>
  <c r="AI35" i="44"/>
  <c r="V35" i="44"/>
  <c r="U35" i="44"/>
  <c r="S35" i="44"/>
  <c r="AJ34" i="44"/>
  <c r="AI34" i="44"/>
  <c r="V34" i="44"/>
  <c r="U34" i="44"/>
  <c r="S34" i="44"/>
  <c r="AJ33" i="44"/>
  <c r="AI33" i="44"/>
  <c r="V33" i="44"/>
  <c r="U33" i="44"/>
  <c r="S33" i="44"/>
  <c r="AJ32" i="44"/>
  <c r="AI32" i="44"/>
  <c r="V32" i="44"/>
  <c r="U32" i="44"/>
  <c r="S32" i="44"/>
  <c r="AJ31" i="44"/>
  <c r="AI31" i="44"/>
  <c r="V31" i="44"/>
  <c r="U31" i="44"/>
  <c r="S31" i="44"/>
  <c r="AJ30" i="44"/>
  <c r="AI30" i="44"/>
  <c r="V30" i="44"/>
  <c r="U30" i="44"/>
  <c r="S30" i="44"/>
  <c r="AJ29" i="44"/>
  <c r="AI29" i="44"/>
  <c r="V29" i="44"/>
  <c r="U29" i="44"/>
  <c r="S29" i="44"/>
  <c r="AJ28" i="44"/>
  <c r="AI28" i="44"/>
  <c r="V28" i="44"/>
  <c r="U28" i="44"/>
  <c r="S28" i="44"/>
  <c r="AJ27" i="44"/>
  <c r="AI27" i="44"/>
  <c r="V27" i="44"/>
  <c r="U27" i="44"/>
  <c r="S27" i="44"/>
  <c r="AJ26" i="44"/>
  <c r="AI26" i="44"/>
  <c r="V26" i="44"/>
  <c r="U26" i="44"/>
  <c r="S26" i="44"/>
  <c r="AJ25" i="44"/>
  <c r="AI25" i="44"/>
  <c r="V25" i="44"/>
  <c r="U25" i="44"/>
  <c r="S25" i="44"/>
  <c r="AJ24" i="44"/>
  <c r="AI24" i="44"/>
  <c r="V24" i="44"/>
  <c r="U24" i="44"/>
  <c r="S24" i="44"/>
  <c r="AJ23" i="44"/>
  <c r="AI23" i="44"/>
  <c r="V23" i="44"/>
  <c r="U23" i="44"/>
  <c r="S23" i="44"/>
  <c r="AJ22" i="44"/>
  <c r="AI22" i="44"/>
  <c r="V22" i="44"/>
  <c r="U22" i="44"/>
  <c r="S22" i="44"/>
  <c r="AJ21" i="44"/>
  <c r="AI21" i="44"/>
  <c r="V21" i="44"/>
  <c r="U21" i="44"/>
  <c r="S21" i="44"/>
  <c r="AJ20" i="44"/>
  <c r="AI20" i="44"/>
  <c r="V20" i="44"/>
  <c r="U20" i="44"/>
  <c r="S20" i="44"/>
  <c r="AJ17" i="44"/>
  <c r="AI17" i="44"/>
  <c r="V17" i="44"/>
  <c r="U17" i="44"/>
  <c r="S17" i="44"/>
  <c r="AJ16" i="44"/>
  <c r="AI16" i="44"/>
  <c r="V16" i="44"/>
  <c r="U16" i="44"/>
  <c r="S16" i="44"/>
  <c r="AJ15" i="44"/>
  <c r="AI15" i="44"/>
  <c r="V15" i="44"/>
  <c r="U15" i="44"/>
  <c r="S15" i="44"/>
  <c r="AJ14" i="44"/>
  <c r="AI14" i="44"/>
  <c r="V14" i="44"/>
  <c r="U14" i="44"/>
  <c r="S14" i="44"/>
  <c r="AJ13" i="44"/>
  <c r="AI13" i="44"/>
  <c r="V13" i="44"/>
  <c r="U13" i="44"/>
  <c r="S13" i="44"/>
  <c r="AJ12" i="44"/>
  <c r="AI12" i="44"/>
  <c r="V12" i="44"/>
  <c r="U12" i="44"/>
  <c r="S12" i="44"/>
  <c r="AJ11" i="44"/>
  <c r="AI11" i="44"/>
  <c r="V11" i="44"/>
  <c r="U11" i="44"/>
  <c r="S11" i="44"/>
  <c r="AJ10" i="44"/>
  <c r="AI10" i="44"/>
  <c r="V10" i="44"/>
  <c r="U10" i="44"/>
  <c r="S10" i="44"/>
  <c r="AK9" i="44"/>
  <c r="W9" i="44"/>
  <c r="AK46" i="45" l="1"/>
  <c r="AK62" i="45"/>
  <c r="AK42" i="45"/>
  <c r="AK50" i="45"/>
  <c r="AK66" i="45"/>
  <c r="W49" i="44"/>
  <c r="AK51" i="44"/>
  <c r="AK25" i="44"/>
  <c r="AK41" i="44"/>
  <c r="AK49" i="44"/>
  <c r="AK57" i="44"/>
  <c r="AK61" i="44"/>
  <c r="W20" i="43"/>
  <c r="AK71" i="45"/>
  <c r="AK62" i="44"/>
  <c r="W64" i="44"/>
  <c r="AK21" i="45"/>
  <c r="AK25" i="45"/>
  <c r="AK29" i="45"/>
  <c r="AK33" i="45"/>
  <c r="W43" i="45"/>
  <c r="AK32" i="44"/>
  <c r="AK40" i="44"/>
  <c r="W26" i="44"/>
  <c r="AK44" i="44"/>
  <c r="AK48" i="44"/>
  <c r="AK56" i="44"/>
  <c r="AK68" i="44"/>
  <c r="AK12" i="44"/>
  <c r="AK26" i="44"/>
  <c r="AK43" i="45"/>
  <c r="AK59" i="45"/>
  <c r="AK63" i="45"/>
  <c r="AK67" i="45"/>
  <c r="AK40" i="45"/>
  <c r="S46" i="25"/>
  <c r="W11" i="44"/>
  <c r="AK17" i="44"/>
  <c r="W21" i="44"/>
  <c r="W25" i="44"/>
  <c r="W29" i="44"/>
  <c r="AK38" i="44"/>
  <c r="W40" i="44"/>
  <c r="AK52" i="44"/>
  <c r="W57" i="44"/>
  <c r="AK59" i="44"/>
  <c r="AK63" i="44"/>
  <c r="AK70" i="44"/>
  <c r="V46" i="25"/>
  <c r="AK14" i="44"/>
  <c r="AK20" i="44"/>
  <c r="AK24" i="44"/>
  <c r="AK28" i="44"/>
  <c r="AK35" i="44"/>
  <c r="AK46" i="44"/>
  <c r="W48" i="44"/>
  <c r="AK60" i="44"/>
  <c r="AK64" i="44"/>
  <c r="W66" i="44"/>
  <c r="W69" i="44"/>
  <c r="U10" i="25"/>
  <c r="S10" i="25"/>
  <c r="AK11" i="44"/>
  <c r="AK15" i="44"/>
  <c r="AK21" i="44"/>
  <c r="W31" i="44"/>
  <c r="AK33" i="44"/>
  <c r="AK36" i="44"/>
  <c r="W41" i="44"/>
  <c r="AK43" i="44"/>
  <c r="AK54" i="44"/>
  <c r="W56" i="44"/>
  <c r="AK65" i="44"/>
  <c r="W10" i="45"/>
  <c r="AK12" i="45"/>
  <c r="AK26" i="45"/>
  <c r="AK30" i="45"/>
  <c r="AK34" i="45"/>
  <c r="AK38" i="45"/>
  <c r="AK44" i="45"/>
  <c r="W49" i="45"/>
  <c r="AK64" i="45"/>
  <c r="AK13" i="45"/>
  <c r="AK17" i="45"/>
  <c r="AK23" i="45"/>
  <c r="AK27" i="45"/>
  <c r="AK31" i="45"/>
  <c r="AK35" i="45"/>
  <c r="W37" i="45"/>
  <c r="AK39" i="45"/>
  <c r="W41" i="45"/>
  <c r="AK48" i="45"/>
  <c r="AK51" i="45"/>
  <c r="AK55" i="45"/>
  <c r="W63" i="45"/>
  <c r="AK16" i="45"/>
  <c r="AK22" i="45"/>
  <c r="AK47" i="45"/>
  <c r="W52" i="45"/>
  <c r="AK54" i="45"/>
  <c r="W56" i="45"/>
  <c r="AK58" i="45"/>
  <c r="AK10" i="45"/>
  <c r="AK14" i="45"/>
  <c r="S46" i="45"/>
  <c r="S72" i="45" s="1"/>
  <c r="W47" i="45"/>
  <c r="AK52" i="45"/>
  <c r="AK70" i="45"/>
  <c r="W62" i="25"/>
  <c r="W61" i="25"/>
  <c r="W39" i="25"/>
  <c r="W23" i="25"/>
  <c r="W12" i="44"/>
  <c r="W16" i="44"/>
  <c r="W37" i="44"/>
  <c r="W38" i="44"/>
  <c r="W53" i="44"/>
  <c r="W54" i="44"/>
  <c r="W67" i="44"/>
  <c r="W58" i="25"/>
  <c r="W56" i="25"/>
  <c r="W53" i="25"/>
  <c r="W51" i="25"/>
  <c r="W10" i="44"/>
  <c r="W14" i="44"/>
  <c r="W28" i="44"/>
  <c r="W39" i="44"/>
  <c r="W45" i="44"/>
  <c r="W46" i="44"/>
  <c r="W55" i="44"/>
  <c r="W61" i="44"/>
  <c r="W65" i="44"/>
  <c r="AK70" i="25"/>
  <c r="W42" i="45"/>
  <c r="W66" i="45"/>
  <c r="W13" i="45"/>
  <c r="W17" i="45"/>
  <c r="W23" i="45"/>
  <c r="W27" i="45"/>
  <c r="W31" i="45"/>
  <c r="W35" i="45"/>
  <c r="W39" i="45"/>
  <c r="W45" i="45"/>
  <c r="W54" i="45"/>
  <c r="W61" i="45"/>
  <c r="W71" i="45"/>
  <c r="W12" i="45"/>
  <c r="W44" i="45"/>
  <c r="W50" i="45"/>
  <c r="W14" i="45"/>
  <c r="W24" i="45"/>
  <c r="W28" i="45"/>
  <c r="W40" i="45"/>
  <c r="W48" i="45"/>
  <c r="W59" i="45"/>
  <c r="W68" i="45"/>
  <c r="W64" i="25"/>
  <c r="U46" i="25"/>
  <c r="W47" i="44"/>
  <c r="V69" i="25"/>
  <c r="AK69" i="25"/>
  <c r="AK62" i="25"/>
  <c r="AK61" i="25"/>
  <c r="AK58" i="25"/>
  <c r="AK57" i="25"/>
  <c r="AK56" i="25"/>
  <c r="V70" i="25"/>
  <c r="AK10" i="25"/>
  <c r="W18" i="25"/>
  <c r="AK20" i="25"/>
  <c r="AK15" i="45"/>
  <c r="AK53" i="45"/>
  <c r="W57" i="45"/>
  <c r="AK60" i="45"/>
  <c r="AK65" i="45"/>
  <c r="W69" i="45"/>
  <c r="W20" i="45"/>
  <c r="W21" i="45"/>
  <c r="W25" i="45"/>
  <c r="W29" i="45"/>
  <c r="W33" i="45"/>
  <c r="AK36" i="45"/>
  <c r="W38" i="45"/>
  <c r="AK41" i="45"/>
  <c r="AK45" i="45"/>
  <c r="AK49" i="45"/>
  <c r="W55" i="45"/>
  <c r="AK56" i="45"/>
  <c r="W58" i="45"/>
  <c r="W64" i="45"/>
  <c r="W67" i="45"/>
  <c r="AK68" i="45"/>
  <c r="W70" i="45"/>
  <c r="U21" i="25"/>
  <c r="AJ15" i="25"/>
  <c r="V11" i="25"/>
  <c r="U20" i="25"/>
  <c r="U24" i="25"/>
  <c r="U36" i="25"/>
  <c r="U40" i="25"/>
  <c r="AK11" i="45"/>
  <c r="AI72" i="45"/>
  <c r="AI79" i="45" s="1"/>
  <c r="W11" i="45"/>
  <c r="AK20" i="45"/>
  <c r="W22" i="45"/>
  <c r="AK24" i="45"/>
  <c r="W26" i="45"/>
  <c r="AK28" i="45"/>
  <c r="W30" i="45"/>
  <c r="W34" i="45"/>
  <c r="AK37" i="45"/>
  <c r="W51" i="45"/>
  <c r="W53" i="45"/>
  <c r="AK57" i="45"/>
  <c r="W60" i="45"/>
  <c r="W65" i="45"/>
  <c r="AK69" i="45"/>
  <c r="W71" i="25"/>
  <c r="W68" i="25"/>
  <c r="W65" i="25"/>
  <c r="W49" i="25"/>
  <c r="W47" i="25"/>
  <c r="AK24" i="25"/>
  <c r="AK13" i="44"/>
  <c r="AK27" i="44"/>
  <c r="AK71" i="44"/>
  <c r="W23" i="44"/>
  <c r="AJ72" i="44"/>
  <c r="AJ79" i="44" s="1"/>
  <c r="W24" i="44"/>
  <c r="AK30" i="44"/>
  <c r="W32" i="44"/>
  <c r="W35" i="44"/>
  <c r="AK39" i="44"/>
  <c r="W43" i="44"/>
  <c r="AK47" i="44"/>
  <c r="W51" i="44"/>
  <c r="AK55" i="44"/>
  <c r="W59" i="44"/>
  <c r="AK66" i="44"/>
  <c r="W70" i="44"/>
  <c r="V13" i="25"/>
  <c r="AI72" i="44"/>
  <c r="AI79" i="44" s="1"/>
  <c r="W15" i="44"/>
  <c r="W17" i="44"/>
  <c r="AK22" i="44"/>
  <c r="AK10" i="44"/>
  <c r="W13" i="44"/>
  <c r="AK16" i="44"/>
  <c r="W20" i="44"/>
  <c r="W22" i="44"/>
  <c r="AK23" i="44"/>
  <c r="W27" i="44"/>
  <c r="W30" i="44"/>
  <c r="AK31" i="44"/>
  <c r="AK34" i="44"/>
  <c r="AK37" i="44"/>
  <c r="AK42" i="44"/>
  <c r="W44" i="44"/>
  <c r="AK45" i="44"/>
  <c r="AK50" i="44"/>
  <c r="W52" i="44"/>
  <c r="AK53" i="44"/>
  <c r="AK58" i="44"/>
  <c r="W63" i="44"/>
  <c r="AK67" i="44"/>
  <c r="AK69" i="44"/>
  <c r="W71" i="44"/>
  <c r="AK66" i="25"/>
  <c r="AK65" i="25"/>
  <c r="W63" i="25"/>
  <c r="W59" i="25"/>
  <c r="W43" i="25"/>
  <c r="W42" i="25"/>
  <c r="AK17" i="25"/>
  <c r="U16" i="25"/>
  <c r="AK16" i="25"/>
  <c r="V28" i="25"/>
  <c r="V29" i="25"/>
  <c r="U34" i="25"/>
  <c r="V35" i="25"/>
  <c r="U41" i="25"/>
  <c r="AK41" i="25"/>
  <c r="U44" i="25"/>
  <c r="U50" i="25"/>
  <c r="AK29" i="44"/>
  <c r="W34" i="44"/>
  <c r="W42" i="44"/>
  <c r="W50" i="44"/>
  <c r="W58" i="44"/>
  <c r="AK27" i="25"/>
  <c r="AK14" i="25"/>
  <c r="AK13" i="25"/>
  <c r="W33" i="44"/>
  <c r="W62" i="44"/>
  <c r="W60" i="44"/>
  <c r="W66" i="25"/>
  <c r="W68" i="44"/>
  <c r="S72" i="44"/>
  <c r="U72" i="44"/>
  <c r="U79" i="44" s="1"/>
  <c r="V15" i="25"/>
  <c r="W15" i="25" s="1"/>
  <c r="W62" i="45"/>
  <c r="W36" i="45"/>
  <c r="W36" i="44"/>
  <c r="AK61" i="45"/>
  <c r="W60" i="25"/>
  <c r="W15" i="45"/>
  <c r="W67" i="25"/>
  <c r="V32" i="25"/>
  <c r="V72" i="45"/>
  <c r="V79" i="45" s="1"/>
  <c r="W16" i="45"/>
  <c r="W55" i="25"/>
  <c r="U72" i="45"/>
  <c r="U79" i="45" s="1"/>
  <c r="W46" i="45"/>
  <c r="AK25" i="25"/>
  <c r="V44" i="25"/>
  <c r="V41" i="25"/>
  <c r="V40" i="25"/>
  <c r="AK34" i="25"/>
  <c r="AJ33" i="25"/>
  <c r="AJ29" i="25"/>
  <c r="AK26" i="25"/>
  <c r="AI21" i="25"/>
  <c r="V20" i="25"/>
  <c r="V16" i="25"/>
  <c r="AJ12" i="25"/>
  <c r="AJ11" i="25"/>
  <c r="AK71" i="25"/>
  <c r="AK68" i="25"/>
  <c r="AK64" i="25"/>
  <c r="AK60" i="25"/>
  <c r="AK54" i="25"/>
  <c r="AK53" i="25"/>
  <c r="AK52" i="25"/>
  <c r="W48" i="25"/>
  <c r="V37" i="25"/>
  <c r="V36" i="25"/>
  <c r="W26" i="25"/>
  <c r="V25" i="25"/>
  <c r="AK23" i="25"/>
  <c r="AK22" i="25"/>
  <c r="W17" i="25"/>
  <c r="AK37" i="25"/>
  <c r="AK67" i="25"/>
  <c r="AK63" i="25"/>
  <c r="AK59" i="25"/>
  <c r="W57" i="25"/>
  <c r="AK50" i="25"/>
  <c r="AK49" i="25"/>
  <c r="AK48" i="25"/>
  <c r="AK46" i="25"/>
  <c r="AK45" i="25"/>
  <c r="AK44" i="25"/>
  <c r="W31" i="25"/>
  <c r="W30" i="25"/>
  <c r="W27" i="25"/>
  <c r="AK18" i="25"/>
  <c r="W14" i="25"/>
  <c r="V10" i="25"/>
  <c r="W33" i="25"/>
  <c r="W54" i="25"/>
  <c r="W52" i="25"/>
  <c r="W45" i="25"/>
  <c r="W38" i="25"/>
  <c r="W22" i="25"/>
  <c r="AK40" i="25"/>
  <c r="AK36" i="25"/>
  <c r="AK32" i="25"/>
  <c r="AK55" i="25"/>
  <c r="AK51" i="25"/>
  <c r="AK47" i="25"/>
  <c r="AK43" i="25"/>
  <c r="AK42" i="25"/>
  <c r="AK39" i="25"/>
  <c r="AK38" i="25"/>
  <c r="AK35" i="25"/>
  <c r="AK31" i="25"/>
  <c r="AK30" i="25"/>
  <c r="AK28" i="25"/>
  <c r="U12" i="25"/>
  <c r="AJ72" i="45"/>
  <c r="AJ79" i="45" s="1"/>
  <c r="V72" i="44"/>
  <c r="V79" i="44" s="1"/>
  <c r="W21" i="43" l="1"/>
  <c r="AK72" i="44"/>
  <c r="AK79" i="44" s="1"/>
  <c r="S72" i="25"/>
  <c r="W24" i="25"/>
  <c r="W21" i="25"/>
  <c r="W46" i="25"/>
  <c r="W25" i="25"/>
  <c r="W69" i="25"/>
  <c r="W35" i="25"/>
  <c r="AK72" i="45"/>
  <c r="AK79" i="45" s="1"/>
  <c r="W12" i="25"/>
  <c r="W37" i="25"/>
  <c r="AK33" i="25"/>
  <c r="W44" i="25"/>
  <c r="W32" i="25"/>
  <c r="AK11" i="25"/>
  <c r="AK21" i="25"/>
  <c r="W34" i="25"/>
  <c r="W20" i="25"/>
  <c r="AK12" i="25"/>
  <c r="W29" i="25"/>
  <c r="W11" i="25"/>
  <c r="W16" i="25"/>
  <c r="AK29" i="25"/>
  <c r="W41" i="25"/>
  <c r="W28" i="25"/>
  <c r="W13" i="25"/>
  <c r="AK15" i="25"/>
  <c r="W50" i="25"/>
  <c r="W70" i="25"/>
  <c r="W72" i="44"/>
  <c r="W79" i="44" s="1"/>
  <c r="W40" i="25"/>
  <c r="W36" i="25"/>
  <c r="W72" i="45"/>
  <c r="W79" i="45" s="1"/>
  <c r="W10" i="25"/>
  <c r="R72" i="36"/>
  <c r="Q72" i="36"/>
  <c r="P72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C72" i="36"/>
  <c r="W22" i="43" l="1"/>
  <c r="W23" i="43" l="1"/>
  <c r="V28" i="34"/>
  <c r="AN28" i="34"/>
  <c r="U28" i="34"/>
  <c r="U29" i="34"/>
  <c r="V29" i="34"/>
  <c r="AN29" i="34"/>
  <c r="U30" i="34"/>
  <c r="V30" i="34"/>
  <c r="AN30" i="34"/>
  <c r="AN31" i="34"/>
  <c r="U31" i="34"/>
  <c r="V31" i="34"/>
  <c r="V32" i="34"/>
  <c r="U32" i="34"/>
  <c r="AN32" i="34"/>
  <c r="V33" i="34"/>
  <c r="AN33" i="34"/>
  <c r="U33" i="34"/>
  <c r="AN34" i="34"/>
  <c r="V34" i="34"/>
  <c r="U34" i="34"/>
  <c r="U35" i="34"/>
  <c r="AN35" i="34"/>
  <c r="V35" i="34"/>
  <c r="V36" i="34"/>
  <c r="AN36" i="34"/>
  <c r="U36" i="34"/>
  <c r="U37" i="34"/>
  <c r="V37" i="34"/>
  <c r="AN37" i="34"/>
  <c r="U38" i="34"/>
  <c r="AN38" i="34"/>
  <c r="V38" i="34"/>
  <c r="AN39" i="34"/>
  <c r="V39" i="34"/>
  <c r="U39" i="34"/>
  <c r="U40" i="34"/>
  <c r="AN40" i="34"/>
  <c r="V40" i="34"/>
  <c r="V41" i="34"/>
  <c r="AN41" i="34"/>
  <c r="U41" i="34"/>
  <c r="AN42" i="34"/>
  <c r="V42" i="34"/>
  <c r="U42" i="34"/>
  <c r="V43" i="34"/>
  <c r="AN43" i="34"/>
  <c r="U43" i="34"/>
  <c r="V44" i="34"/>
  <c r="AN44" i="34"/>
  <c r="U44" i="34"/>
  <c r="U45" i="34"/>
  <c r="AN45" i="34"/>
  <c r="V45" i="34"/>
  <c r="V46" i="34"/>
  <c r="AN46" i="34"/>
  <c r="U46" i="34"/>
  <c r="AN47" i="34"/>
  <c r="U47" i="34"/>
  <c r="V47" i="34"/>
  <c r="U48" i="34"/>
  <c r="V48" i="34"/>
  <c r="AN48" i="34"/>
  <c r="AN49" i="34"/>
  <c r="V49" i="34"/>
  <c r="U49" i="34"/>
  <c r="AN50" i="34"/>
  <c r="V50" i="34"/>
  <c r="U50" i="34"/>
  <c r="V51" i="34"/>
  <c r="AN51" i="34"/>
  <c r="U51" i="34"/>
  <c r="V52" i="34"/>
  <c r="AN52" i="34"/>
  <c r="U52" i="34"/>
  <c r="V53" i="34"/>
  <c r="U53" i="34"/>
  <c r="AN53" i="34"/>
  <c r="U54" i="34"/>
  <c r="AN54" i="34"/>
  <c r="V54" i="34"/>
  <c r="AN55" i="34"/>
  <c r="U55" i="34"/>
  <c r="V55" i="34"/>
  <c r="U56" i="34"/>
  <c r="AN56" i="34"/>
  <c r="V56" i="34"/>
  <c r="V57" i="34"/>
  <c r="AN57" i="34"/>
  <c r="U57" i="34"/>
  <c r="AN58" i="34"/>
  <c r="V58" i="34"/>
  <c r="U58" i="34"/>
  <c r="V59" i="34"/>
  <c r="U59" i="34"/>
  <c r="AN59" i="34"/>
  <c r="V62" i="34"/>
  <c r="AN62" i="34"/>
  <c r="U62" i="34"/>
  <c r="V63" i="34"/>
  <c r="U63" i="34"/>
  <c r="AN63" i="34"/>
  <c r="AN64" i="34"/>
  <c r="V64" i="34"/>
  <c r="U64" i="34"/>
  <c r="AN65" i="34"/>
  <c r="U65" i="34"/>
  <c r="V65" i="34"/>
  <c r="U66" i="34"/>
  <c r="V66" i="34"/>
  <c r="AN66" i="34"/>
  <c r="U67" i="34"/>
  <c r="AN67" i="34"/>
  <c r="V67" i="34"/>
  <c r="AN68" i="34"/>
  <c r="V68" i="34"/>
  <c r="U68" i="34"/>
  <c r="AN69" i="34"/>
  <c r="V69" i="34"/>
  <c r="U69" i="34"/>
  <c r="V70" i="34"/>
  <c r="AN70" i="34"/>
  <c r="U70" i="34"/>
  <c r="AN61" i="34"/>
  <c r="V61" i="34"/>
  <c r="U61" i="34"/>
  <c r="AN60" i="34"/>
  <c r="U60" i="34"/>
  <c r="V60" i="34"/>
  <c r="U71" i="34"/>
  <c r="AN71" i="34"/>
  <c r="V71" i="34"/>
  <c r="AN10" i="34"/>
  <c r="AO59" i="34" l="1"/>
  <c r="AO63" i="34"/>
  <c r="W24" i="43"/>
  <c r="AO68" i="34"/>
  <c r="AO64" i="34"/>
  <c r="AO58" i="34"/>
  <c r="W56" i="34"/>
  <c r="W47" i="34"/>
  <c r="AO36" i="34"/>
  <c r="W31" i="34"/>
  <c r="D72" i="35"/>
  <c r="L72" i="35"/>
  <c r="W63" i="34"/>
  <c r="W59" i="34"/>
  <c r="W52" i="34"/>
  <c r="AO49" i="34"/>
  <c r="AO48" i="34"/>
  <c r="W46" i="34"/>
  <c r="W44" i="34"/>
  <c r="W41" i="34"/>
  <c r="K72" i="35"/>
  <c r="I72" i="35"/>
  <c r="M72" i="35"/>
  <c r="J72" i="35"/>
  <c r="AO69" i="34"/>
  <c r="W57" i="34"/>
  <c r="AO54" i="34"/>
  <c r="W51" i="34"/>
  <c r="W50" i="34"/>
  <c r="W49" i="34"/>
  <c r="W48" i="34"/>
  <c r="AO47" i="34"/>
  <c r="AO45" i="34"/>
  <c r="W43" i="34"/>
  <c r="W42" i="34"/>
  <c r="AO41" i="34"/>
  <c r="AO40" i="34"/>
  <c r="AO39" i="34"/>
  <c r="W37" i="34"/>
  <c r="W36" i="34"/>
  <c r="W34" i="34"/>
  <c r="W33" i="34"/>
  <c r="AO32" i="34"/>
  <c r="AO31" i="34"/>
  <c r="AO30" i="34"/>
  <c r="W65" i="34"/>
  <c r="AO62" i="34"/>
  <c r="W55" i="34"/>
  <c r="W28" i="34"/>
  <c r="AN11" i="34"/>
  <c r="V11" i="34"/>
  <c r="U11" i="34"/>
  <c r="U24" i="34"/>
  <c r="V24" i="34"/>
  <c r="AN24" i="34"/>
  <c r="H72" i="35"/>
  <c r="W53" i="34"/>
  <c r="AO38" i="34"/>
  <c r="W32" i="34"/>
  <c r="W70" i="34"/>
  <c r="AO70" i="34"/>
  <c r="U12" i="34"/>
  <c r="AN12" i="34"/>
  <c r="V12" i="34"/>
  <c r="V16" i="34"/>
  <c r="AN16" i="34"/>
  <c r="U16" i="34"/>
  <c r="U21" i="34"/>
  <c r="V21" i="34"/>
  <c r="AN21" i="34"/>
  <c r="V25" i="34"/>
  <c r="AN25" i="34"/>
  <c r="U25" i="34"/>
  <c r="AN13" i="34"/>
  <c r="U13" i="34"/>
  <c r="V13" i="34"/>
  <c r="AN17" i="34"/>
  <c r="V17" i="34"/>
  <c r="U17" i="34"/>
  <c r="U22" i="34"/>
  <c r="AN22" i="34"/>
  <c r="V22" i="34"/>
  <c r="AN26" i="34"/>
  <c r="U26" i="34"/>
  <c r="V26" i="34"/>
  <c r="F72" i="35"/>
  <c r="N72" i="35"/>
  <c r="W68" i="34"/>
  <c r="W67" i="34"/>
  <c r="W64" i="34"/>
  <c r="W58" i="34"/>
  <c r="W54" i="34"/>
  <c r="W40" i="34"/>
  <c r="W35" i="34"/>
  <c r="AO29" i="34"/>
  <c r="V15" i="34"/>
  <c r="U15" i="34"/>
  <c r="AN15" i="34"/>
  <c r="V20" i="34"/>
  <c r="AN20" i="34"/>
  <c r="U20" i="34"/>
  <c r="AN14" i="34"/>
  <c r="U14" i="34"/>
  <c r="V14" i="34"/>
  <c r="AN18" i="34"/>
  <c r="V18" i="34"/>
  <c r="U18" i="34"/>
  <c r="AN23" i="34"/>
  <c r="V23" i="34"/>
  <c r="U23" i="34"/>
  <c r="V27" i="34"/>
  <c r="AN27" i="34"/>
  <c r="U27" i="34"/>
  <c r="W69" i="34"/>
  <c r="AO67" i="34"/>
  <c r="W66" i="34"/>
  <c r="AO66" i="34"/>
  <c r="AO65" i="34"/>
  <c r="W62" i="34"/>
  <c r="AO57" i="34"/>
  <c r="AO56" i="34"/>
  <c r="AO55" i="34"/>
  <c r="AO53" i="34"/>
  <c r="AO52" i="34"/>
  <c r="AO51" i="34"/>
  <c r="AO50" i="34"/>
  <c r="AO46" i="34"/>
  <c r="W45" i="34"/>
  <c r="AO44" i="34"/>
  <c r="AO43" i="34"/>
  <c r="AO42" i="34"/>
  <c r="W39" i="34"/>
  <c r="W38" i="34"/>
  <c r="AO37" i="34"/>
  <c r="AO35" i="34"/>
  <c r="AO34" i="34"/>
  <c r="AO33" i="34"/>
  <c r="W30" i="34"/>
  <c r="W29" i="34"/>
  <c r="AO28" i="34"/>
  <c r="W61" i="34"/>
  <c r="AO60" i="34"/>
  <c r="AO61" i="34"/>
  <c r="W60" i="34"/>
  <c r="W71" i="34"/>
  <c r="AO71" i="34"/>
  <c r="Q72" i="35"/>
  <c r="E72" i="35"/>
  <c r="P72" i="35"/>
  <c r="O72" i="35"/>
  <c r="G72" i="35"/>
  <c r="E72" i="34"/>
  <c r="I72" i="34"/>
  <c r="M72" i="34"/>
  <c r="Q72" i="34"/>
  <c r="Q81" i="34" s="1"/>
  <c r="G72" i="34"/>
  <c r="K72" i="34"/>
  <c r="F72" i="34"/>
  <c r="J72" i="34"/>
  <c r="N72" i="34"/>
  <c r="D72" i="34"/>
  <c r="H72" i="34"/>
  <c r="L72" i="34"/>
  <c r="P72" i="34"/>
  <c r="O72" i="34"/>
  <c r="C72" i="34"/>
  <c r="AN72" i="34" s="1"/>
  <c r="W25" i="43" l="1"/>
  <c r="W14" i="34"/>
  <c r="AO11" i="34"/>
  <c r="AO14" i="34"/>
  <c r="W22" i="34"/>
  <c r="W17" i="34"/>
  <c r="AO26" i="34"/>
  <c r="W13" i="34"/>
  <c r="W21" i="34"/>
  <c r="AO12" i="34"/>
  <c r="W23" i="34"/>
  <c r="W18" i="34"/>
  <c r="AO15" i="34"/>
  <c r="AO22" i="34"/>
  <c r="W11" i="34"/>
  <c r="AO23" i="34"/>
  <c r="AO18" i="34"/>
  <c r="W20" i="34"/>
  <c r="W26" i="34"/>
  <c r="AO17" i="34"/>
  <c r="AO21" i="34"/>
  <c r="W24" i="34"/>
  <c r="AO20" i="34"/>
  <c r="AO13" i="34"/>
  <c r="AO25" i="34"/>
  <c r="AO16" i="34"/>
  <c r="W25" i="34"/>
  <c r="W16" i="34"/>
  <c r="AO27" i="34"/>
  <c r="W15" i="34"/>
  <c r="W12" i="34"/>
  <c r="W27" i="34"/>
  <c r="AO24" i="34"/>
  <c r="R72" i="28"/>
  <c r="Q72" i="28"/>
  <c r="P72" i="28"/>
  <c r="O72" i="28"/>
  <c r="N72" i="28"/>
  <c r="L72" i="28"/>
  <c r="K72" i="28"/>
  <c r="J72" i="28"/>
  <c r="I72" i="28"/>
  <c r="H72" i="28"/>
  <c r="G72" i="28"/>
  <c r="F72" i="28"/>
  <c r="E72" i="28"/>
  <c r="D72" i="28"/>
  <c r="C72" i="28"/>
  <c r="R72" i="27"/>
  <c r="Q72" i="27"/>
  <c r="P72" i="27"/>
  <c r="O72" i="27"/>
  <c r="N72" i="27"/>
  <c r="L72" i="27"/>
  <c r="K72" i="27"/>
  <c r="J72" i="27"/>
  <c r="I72" i="27"/>
  <c r="H72" i="27"/>
  <c r="G72" i="27"/>
  <c r="F72" i="27"/>
  <c r="E72" i="27"/>
  <c r="D72" i="27"/>
  <c r="C72" i="27"/>
  <c r="W26" i="43" l="1"/>
  <c r="S72" i="26"/>
  <c r="R72" i="26"/>
  <c r="Q72" i="26"/>
  <c r="P72" i="26"/>
  <c r="O72" i="26"/>
  <c r="M72" i="26"/>
  <c r="L72" i="26"/>
  <c r="K72" i="26"/>
  <c r="J72" i="26"/>
  <c r="H72" i="26"/>
  <c r="G72" i="26"/>
  <c r="F72" i="26"/>
  <c r="E72" i="26"/>
  <c r="D72" i="26"/>
  <c r="C72" i="26"/>
  <c r="W27" i="43" l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W28" i="43" l="1"/>
  <c r="W71" i="1"/>
  <c r="W65" i="1"/>
  <c r="W66" i="1"/>
  <c r="W68" i="1"/>
  <c r="W67" i="1"/>
  <c r="W69" i="1"/>
  <c r="W70" i="1"/>
  <c r="W64" i="1"/>
  <c r="W29" i="43" l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7" i="1"/>
  <c r="S16" i="1"/>
  <c r="S15" i="1"/>
  <c r="S14" i="1"/>
  <c r="S13" i="1"/>
  <c r="S11" i="1"/>
  <c r="S12" i="1"/>
  <c r="R72" i="1"/>
  <c r="Q72" i="1"/>
  <c r="P72" i="1"/>
  <c r="O72" i="1"/>
  <c r="N72" i="1"/>
  <c r="L72" i="1"/>
  <c r="K72" i="1"/>
  <c r="J72" i="1"/>
  <c r="I72" i="1"/>
  <c r="H72" i="1"/>
  <c r="G72" i="1"/>
  <c r="F72" i="1"/>
  <c r="D72" i="1"/>
  <c r="C72" i="1"/>
  <c r="W30" i="43" l="1"/>
  <c r="U72" i="25"/>
  <c r="U79" i="25" s="1"/>
  <c r="AJ72" i="25"/>
  <c r="AJ79" i="25" s="1"/>
  <c r="AI72" i="25"/>
  <c r="AI79" i="25" s="1"/>
  <c r="V72" i="25"/>
  <c r="V79" i="25" s="1"/>
  <c r="W31" i="43" l="1"/>
  <c r="AJ76" i="43"/>
  <c r="AJ76" i="35" s="1"/>
  <c r="AI76" i="43"/>
  <c r="AI76" i="35" s="1"/>
  <c r="AK72" i="25"/>
  <c r="AK79" i="25" s="1"/>
  <c r="W72" i="25"/>
  <c r="W79" i="25" s="1"/>
  <c r="U11" i="42"/>
  <c r="AK76" i="35" l="1"/>
  <c r="W32" i="43"/>
  <c r="AK76" i="43"/>
  <c r="U27" i="42"/>
  <c r="W33" i="43" l="1"/>
  <c r="S60" i="40"/>
  <c r="W34" i="43" l="1"/>
  <c r="AJ68" i="43"/>
  <c r="AJ57" i="43"/>
  <c r="AJ51" i="43"/>
  <c r="AI49" i="43"/>
  <c r="AI44" i="43"/>
  <c r="AI32" i="43"/>
  <c r="AI26" i="43"/>
  <c r="AI24" i="43"/>
  <c r="AJ22" i="43"/>
  <c r="AJ20" i="43"/>
  <c r="AJ17" i="43"/>
  <c r="AJ15" i="43"/>
  <c r="AI14" i="43"/>
  <c r="AI13" i="43"/>
  <c r="AI12" i="43"/>
  <c r="AI11" i="43"/>
  <c r="AJ10" i="43"/>
  <c r="M72" i="29"/>
  <c r="S71" i="42"/>
  <c r="S70" i="42"/>
  <c r="S69" i="42"/>
  <c r="S68" i="42"/>
  <c r="S67" i="42"/>
  <c r="S66" i="42"/>
  <c r="S65" i="42"/>
  <c r="S64" i="42"/>
  <c r="S63" i="42"/>
  <c r="S62" i="42"/>
  <c r="S61" i="42"/>
  <c r="S60" i="42"/>
  <c r="S60" i="43" s="1"/>
  <c r="S59" i="42"/>
  <c r="S58" i="42"/>
  <c r="S57" i="42"/>
  <c r="S56" i="42"/>
  <c r="S55" i="42"/>
  <c r="S54" i="42"/>
  <c r="S53" i="42"/>
  <c r="S52" i="42"/>
  <c r="S51" i="42"/>
  <c r="S50" i="42"/>
  <c r="S49" i="42"/>
  <c r="S48" i="42"/>
  <c r="S47" i="42"/>
  <c r="S46" i="42"/>
  <c r="S45" i="42"/>
  <c r="S44" i="42"/>
  <c r="S43" i="42"/>
  <c r="S42" i="42"/>
  <c r="S41" i="42"/>
  <c r="S40" i="42"/>
  <c r="S39" i="42"/>
  <c r="S38" i="42"/>
  <c r="S37" i="42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2" i="42"/>
  <c r="S21" i="42"/>
  <c r="S20" i="42"/>
  <c r="S18" i="42"/>
  <c r="C10" i="43"/>
  <c r="C10" i="35" s="1"/>
  <c r="AK9" i="43"/>
  <c r="W9" i="43"/>
  <c r="C72" i="43" l="1"/>
  <c r="V10" i="43"/>
  <c r="U10" i="43"/>
  <c r="W35" i="43"/>
  <c r="R79" i="35"/>
  <c r="G79" i="35"/>
  <c r="K79" i="35"/>
  <c r="H79" i="35"/>
  <c r="L79" i="35"/>
  <c r="Q79" i="35"/>
  <c r="Q80" i="35" s="1"/>
  <c r="D79" i="35"/>
  <c r="E79" i="35"/>
  <c r="I79" i="35"/>
  <c r="M79" i="35"/>
  <c r="F79" i="35"/>
  <c r="J79" i="35"/>
  <c r="O79" i="35"/>
  <c r="P79" i="35"/>
  <c r="C79" i="35"/>
  <c r="AI74" i="43"/>
  <c r="AI74" i="35" s="1"/>
  <c r="AJ74" i="43"/>
  <c r="AJ74" i="35" s="1"/>
  <c r="AI77" i="43"/>
  <c r="AI77" i="35" s="1"/>
  <c r="AJ77" i="43"/>
  <c r="AJ77" i="35" s="1"/>
  <c r="AJ75" i="43"/>
  <c r="AJ75" i="35" s="1"/>
  <c r="AI75" i="43"/>
  <c r="AI75" i="35" s="1"/>
  <c r="AI78" i="43"/>
  <c r="AI78" i="35" s="1"/>
  <c r="AJ78" i="43"/>
  <c r="AJ78" i="35" s="1"/>
  <c r="E79" i="43"/>
  <c r="I79" i="43"/>
  <c r="M79" i="43"/>
  <c r="Q79" i="43"/>
  <c r="R79" i="43"/>
  <c r="AI65" i="43"/>
  <c r="AI17" i="43"/>
  <c r="AI60" i="43"/>
  <c r="H79" i="43"/>
  <c r="AJ69" i="43"/>
  <c r="P79" i="43"/>
  <c r="AJ39" i="43"/>
  <c r="AI52" i="43"/>
  <c r="AJ26" i="43"/>
  <c r="AI71" i="43"/>
  <c r="AI37" i="43"/>
  <c r="AJ33" i="43"/>
  <c r="AI18" i="43"/>
  <c r="AJ23" i="43"/>
  <c r="AJ31" i="43"/>
  <c r="AJ35" i="43"/>
  <c r="AI43" i="43"/>
  <c r="AJ47" i="43"/>
  <c r="AI51" i="43"/>
  <c r="AI55" i="43"/>
  <c r="AI59" i="43"/>
  <c r="AI63" i="43"/>
  <c r="AI67" i="43"/>
  <c r="AJ16" i="43"/>
  <c r="AI21" i="43"/>
  <c r="AJ12" i="43"/>
  <c r="AJ25" i="43"/>
  <c r="AI29" i="43"/>
  <c r="AJ29" i="43"/>
  <c r="AI53" i="43"/>
  <c r="AI57" i="43"/>
  <c r="AI61" i="43"/>
  <c r="F79" i="43"/>
  <c r="L79" i="43"/>
  <c r="AJ30" i="43"/>
  <c r="AI34" i="43"/>
  <c r="AI38" i="43"/>
  <c r="AJ66" i="43"/>
  <c r="J79" i="43"/>
  <c r="D79" i="43"/>
  <c r="AJ32" i="43"/>
  <c r="AJ44" i="43"/>
  <c r="AI68" i="43"/>
  <c r="S79" i="35"/>
  <c r="AJ13" i="43"/>
  <c r="AJ34" i="43"/>
  <c r="AJ59" i="43"/>
  <c r="AJ14" i="43"/>
  <c r="AI30" i="43"/>
  <c r="AI22" i="43"/>
  <c r="AI15" i="43"/>
  <c r="AJ18" i="43"/>
  <c r="AI25" i="43"/>
  <c r="AI33" i="43"/>
  <c r="AJ38" i="43"/>
  <c r="AJ53" i="43"/>
  <c r="AJ60" i="43"/>
  <c r="AJ63" i="43"/>
  <c r="AI66" i="43"/>
  <c r="AI69" i="43"/>
  <c r="AJ21" i="43"/>
  <c r="AJ42" i="43"/>
  <c r="AJ45" i="43"/>
  <c r="AJ50" i="43"/>
  <c r="AJ58" i="43"/>
  <c r="AI40" i="43"/>
  <c r="AJ43" i="43"/>
  <c r="AJ52" i="43"/>
  <c r="AJ55" i="43"/>
  <c r="AJ61" i="43"/>
  <c r="AJ65" i="43"/>
  <c r="AJ71" i="43"/>
  <c r="AJ40" i="43"/>
  <c r="AJ67" i="43"/>
  <c r="AJ37" i="43"/>
  <c r="AI42" i="43"/>
  <c r="AI45" i="43"/>
  <c r="AI47" i="43"/>
  <c r="AJ49" i="43"/>
  <c r="AI50" i="43"/>
  <c r="AI58" i="43"/>
  <c r="AJ11" i="43"/>
  <c r="AJ24" i="43"/>
  <c r="AJ27" i="43"/>
  <c r="AI27" i="43"/>
  <c r="AJ56" i="43"/>
  <c r="AI56" i="43"/>
  <c r="AJ28" i="43"/>
  <c r="AI28" i="43"/>
  <c r="AJ54" i="43"/>
  <c r="AI54" i="43"/>
  <c r="AJ36" i="43"/>
  <c r="AI36" i="43"/>
  <c r="AI41" i="43"/>
  <c r="AJ41" i="43"/>
  <c r="AJ62" i="43"/>
  <c r="AI62" i="43"/>
  <c r="AJ64" i="43"/>
  <c r="AI64" i="43"/>
  <c r="AI16" i="43"/>
  <c r="AI20" i="43"/>
  <c r="AI23" i="43"/>
  <c r="AJ70" i="43"/>
  <c r="AI70" i="43"/>
  <c r="AI10" i="43"/>
  <c r="AJ46" i="43"/>
  <c r="AI46" i="43"/>
  <c r="AJ48" i="43"/>
  <c r="AI48" i="43"/>
  <c r="AI31" i="43"/>
  <c r="AI35" i="43"/>
  <c r="AI39" i="43"/>
  <c r="C79" i="43"/>
  <c r="G79" i="43"/>
  <c r="K79" i="43"/>
  <c r="O79" i="43"/>
  <c r="W10" i="43" l="1"/>
  <c r="AK74" i="35"/>
  <c r="AK78" i="35"/>
  <c r="AK77" i="35"/>
  <c r="AK75" i="35"/>
  <c r="W36" i="43"/>
  <c r="AJ72" i="43"/>
  <c r="AJ79" i="43" s="1"/>
  <c r="AK74" i="43"/>
  <c r="AK77" i="43"/>
  <c r="AI72" i="43"/>
  <c r="AI79" i="43" s="1"/>
  <c r="AK78" i="43"/>
  <c r="AK75" i="43"/>
  <c r="AK12" i="43"/>
  <c r="AK22" i="43"/>
  <c r="AK57" i="43"/>
  <c r="AK20" i="43"/>
  <c r="AK53" i="43"/>
  <c r="AK39" i="43"/>
  <c r="AK15" i="43"/>
  <c r="AK14" i="43"/>
  <c r="AK13" i="43"/>
  <c r="AK44" i="43"/>
  <c r="AK51" i="43"/>
  <c r="AK11" i="43"/>
  <c r="AK49" i="43"/>
  <c r="AK68" i="43"/>
  <c r="AK26" i="43"/>
  <c r="AK24" i="43"/>
  <c r="AK17" i="43"/>
  <c r="AK32" i="43"/>
  <c r="AK40" i="43"/>
  <c r="AK61" i="43"/>
  <c r="AK29" i="43"/>
  <c r="AK65" i="43"/>
  <c r="AK25" i="43"/>
  <c r="AK23" i="43"/>
  <c r="AK69" i="43"/>
  <c r="AK34" i="43"/>
  <c r="AK31" i="43"/>
  <c r="AK52" i="43"/>
  <c r="AK38" i="43"/>
  <c r="AK30" i="43"/>
  <c r="AK71" i="43"/>
  <c r="AK47" i="43"/>
  <c r="AK37" i="43"/>
  <c r="AK35" i="43"/>
  <c r="AK60" i="43"/>
  <c r="AK59" i="43"/>
  <c r="AK67" i="43"/>
  <c r="AK18" i="43"/>
  <c r="AK55" i="43"/>
  <c r="AK43" i="43"/>
  <c r="AK66" i="43"/>
  <c r="AK63" i="43"/>
  <c r="AK33" i="43"/>
  <c r="AK16" i="43"/>
  <c r="AK42" i="43"/>
  <c r="AK21" i="43"/>
  <c r="AK45" i="43"/>
  <c r="AK50" i="43"/>
  <c r="AK46" i="43"/>
  <c r="AK58" i="43"/>
  <c r="AK48" i="43"/>
  <c r="AK41" i="43"/>
  <c r="AK62" i="43"/>
  <c r="AK54" i="43"/>
  <c r="AK28" i="43"/>
  <c r="AK70" i="43"/>
  <c r="AK64" i="43"/>
  <c r="AK36" i="43"/>
  <c r="AK56" i="43"/>
  <c r="AK27" i="43"/>
  <c r="AK10" i="43"/>
  <c r="W37" i="43" l="1"/>
  <c r="AK72" i="43"/>
  <c r="AK79" i="43" s="1"/>
  <c r="Q72" i="42"/>
  <c r="AJ71" i="42"/>
  <c r="AI71" i="42"/>
  <c r="V71" i="42"/>
  <c r="U71" i="42"/>
  <c r="AJ70" i="42"/>
  <c r="AI70" i="42"/>
  <c r="V70" i="42"/>
  <c r="U70" i="42"/>
  <c r="AJ69" i="42"/>
  <c r="AI69" i="42"/>
  <c r="V69" i="42"/>
  <c r="U69" i="42"/>
  <c r="AJ68" i="42"/>
  <c r="AI68" i="42"/>
  <c r="V68" i="42"/>
  <c r="U68" i="42"/>
  <c r="AJ67" i="42"/>
  <c r="AI67" i="42"/>
  <c r="V67" i="42"/>
  <c r="U67" i="42"/>
  <c r="AJ66" i="42"/>
  <c r="AI66" i="42"/>
  <c r="V66" i="42"/>
  <c r="U66" i="42"/>
  <c r="AJ65" i="42"/>
  <c r="AI65" i="42"/>
  <c r="V65" i="42"/>
  <c r="U65" i="42"/>
  <c r="AJ64" i="42"/>
  <c r="AI64" i="42"/>
  <c r="V64" i="42"/>
  <c r="U64" i="42"/>
  <c r="AJ63" i="42"/>
  <c r="AI63" i="42"/>
  <c r="V63" i="42"/>
  <c r="U63" i="42"/>
  <c r="AJ62" i="42"/>
  <c r="AI62" i="42"/>
  <c r="V62" i="42"/>
  <c r="U62" i="42"/>
  <c r="AJ61" i="42"/>
  <c r="AI61" i="42"/>
  <c r="V61" i="42"/>
  <c r="U61" i="42"/>
  <c r="AJ60" i="42"/>
  <c r="AI60" i="42"/>
  <c r="V60" i="42"/>
  <c r="U60" i="42"/>
  <c r="AJ59" i="42"/>
  <c r="AI59" i="42"/>
  <c r="V59" i="42"/>
  <c r="U59" i="42"/>
  <c r="AJ58" i="42"/>
  <c r="AI58" i="42"/>
  <c r="V58" i="42"/>
  <c r="U58" i="42"/>
  <c r="AJ57" i="42"/>
  <c r="AI57" i="42"/>
  <c r="V57" i="42"/>
  <c r="U57" i="42"/>
  <c r="AJ56" i="42"/>
  <c r="AI56" i="42"/>
  <c r="V56" i="42"/>
  <c r="U56" i="42"/>
  <c r="AJ55" i="42"/>
  <c r="AI55" i="42"/>
  <c r="V55" i="42"/>
  <c r="U55" i="42"/>
  <c r="AJ54" i="42"/>
  <c r="AI54" i="42"/>
  <c r="V54" i="42"/>
  <c r="U54" i="42"/>
  <c r="AJ53" i="42"/>
  <c r="AI53" i="42"/>
  <c r="V53" i="42"/>
  <c r="U53" i="42"/>
  <c r="AJ52" i="42"/>
  <c r="AI52" i="42"/>
  <c r="V52" i="42"/>
  <c r="U52" i="42"/>
  <c r="AJ51" i="42"/>
  <c r="AI51" i="42"/>
  <c r="V51" i="42"/>
  <c r="U51" i="42"/>
  <c r="AJ50" i="42"/>
  <c r="AI50" i="42"/>
  <c r="V50" i="42"/>
  <c r="U50" i="42"/>
  <c r="AJ49" i="42"/>
  <c r="AI49" i="42"/>
  <c r="V49" i="42"/>
  <c r="U49" i="42"/>
  <c r="AJ48" i="42"/>
  <c r="AI48" i="42"/>
  <c r="V48" i="42"/>
  <c r="U48" i="42"/>
  <c r="AJ47" i="42"/>
  <c r="AI47" i="42"/>
  <c r="V47" i="42"/>
  <c r="U47" i="42"/>
  <c r="AJ46" i="42"/>
  <c r="AI46" i="42"/>
  <c r="V46" i="42"/>
  <c r="U46" i="42"/>
  <c r="AJ45" i="42"/>
  <c r="AI45" i="42"/>
  <c r="V45" i="42"/>
  <c r="U45" i="42"/>
  <c r="AJ44" i="42"/>
  <c r="AI44" i="42"/>
  <c r="V44" i="42"/>
  <c r="U44" i="42"/>
  <c r="AJ43" i="42"/>
  <c r="AI43" i="42"/>
  <c r="V43" i="42"/>
  <c r="U43" i="42"/>
  <c r="AJ42" i="42"/>
  <c r="AI42" i="42"/>
  <c r="V42" i="42"/>
  <c r="U42" i="42"/>
  <c r="AJ41" i="42"/>
  <c r="AI41" i="42"/>
  <c r="V41" i="42"/>
  <c r="U41" i="42"/>
  <c r="AJ40" i="42"/>
  <c r="AI40" i="42"/>
  <c r="V40" i="42"/>
  <c r="U40" i="42"/>
  <c r="AJ39" i="42"/>
  <c r="AI39" i="42"/>
  <c r="V39" i="42"/>
  <c r="U39" i="42"/>
  <c r="AJ38" i="42"/>
  <c r="AI38" i="42"/>
  <c r="V38" i="42"/>
  <c r="U38" i="42"/>
  <c r="AJ37" i="42"/>
  <c r="AI37" i="42"/>
  <c r="V37" i="42"/>
  <c r="U37" i="42"/>
  <c r="AJ36" i="42"/>
  <c r="AI36" i="42"/>
  <c r="V36" i="42"/>
  <c r="U36" i="42"/>
  <c r="AJ35" i="42"/>
  <c r="AI35" i="42"/>
  <c r="V35" i="42"/>
  <c r="U35" i="42"/>
  <c r="AJ34" i="42"/>
  <c r="AI34" i="42"/>
  <c r="V34" i="42"/>
  <c r="U34" i="42"/>
  <c r="AJ33" i="42"/>
  <c r="AI33" i="42"/>
  <c r="V33" i="42"/>
  <c r="U33" i="42"/>
  <c r="AJ32" i="42"/>
  <c r="AI32" i="42"/>
  <c r="V32" i="42"/>
  <c r="U32" i="42"/>
  <c r="AJ31" i="42"/>
  <c r="AI31" i="42"/>
  <c r="V31" i="42"/>
  <c r="U31" i="42"/>
  <c r="AJ30" i="42"/>
  <c r="AI30" i="42"/>
  <c r="V30" i="42"/>
  <c r="U30" i="42"/>
  <c r="AJ29" i="42"/>
  <c r="AI29" i="42"/>
  <c r="V29" i="42"/>
  <c r="U29" i="42"/>
  <c r="AJ28" i="42"/>
  <c r="AI28" i="42"/>
  <c r="V28" i="42"/>
  <c r="U28" i="42"/>
  <c r="AJ27" i="42"/>
  <c r="AI27" i="42"/>
  <c r="V27" i="42"/>
  <c r="W27" i="42" s="1"/>
  <c r="AJ26" i="42"/>
  <c r="AI26" i="42"/>
  <c r="V26" i="42"/>
  <c r="U26" i="42"/>
  <c r="AJ25" i="42"/>
  <c r="AI25" i="42"/>
  <c r="V25" i="42"/>
  <c r="U25" i="42"/>
  <c r="AJ24" i="42"/>
  <c r="AI24" i="42"/>
  <c r="V24" i="42"/>
  <c r="U24" i="42"/>
  <c r="AJ23" i="42"/>
  <c r="AI23" i="42"/>
  <c r="V23" i="42"/>
  <c r="U23" i="42"/>
  <c r="AJ22" i="42"/>
  <c r="AI22" i="42"/>
  <c r="V22" i="42"/>
  <c r="U22" i="42"/>
  <c r="AJ21" i="42"/>
  <c r="AI21" i="42"/>
  <c r="V21" i="42"/>
  <c r="U21" i="42"/>
  <c r="AJ20" i="42"/>
  <c r="AI20" i="42"/>
  <c r="V20" i="42"/>
  <c r="U20" i="42"/>
  <c r="AJ18" i="42"/>
  <c r="AI18" i="42"/>
  <c r="V18" i="42"/>
  <c r="U18" i="42"/>
  <c r="AJ17" i="42"/>
  <c r="AI17" i="42"/>
  <c r="V17" i="42"/>
  <c r="U17" i="42"/>
  <c r="S17" i="42"/>
  <c r="AJ16" i="42"/>
  <c r="AI16" i="42"/>
  <c r="V16" i="42"/>
  <c r="U16" i="42"/>
  <c r="S16" i="42"/>
  <c r="AJ15" i="42"/>
  <c r="AI15" i="42"/>
  <c r="V15" i="42"/>
  <c r="U15" i="42"/>
  <c r="S15" i="42"/>
  <c r="AJ14" i="42"/>
  <c r="AI14" i="42"/>
  <c r="V14" i="42"/>
  <c r="U14" i="42"/>
  <c r="S14" i="42"/>
  <c r="AJ13" i="42"/>
  <c r="AI13" i="42"/>
  <c r="V13" i="42"/>
  <c r="U13" i="42"/>
  <c r="S13" i="42"/>
  <c r="AJ12" i="42"/>
  <c r="AI12" i="42"/>
  <c r="V12" i="42"/>
  <c r="U12" i="42"/>
  <c r="S12" i="42"/>
  <c r="AJ11" i="42"/>
  <c r="AI11" i="42"/>
  <c r="V11" i="42"/>
  <c r="W11" i="42" s="1"/>
  <c r="S11" i="42"/>
  <c r="AJ10" i="42"/>
  <c r="AI10" i="42"/>
  <c r="U10" i="42"/>
  <c r="S10" i="42"/>
  <c r="AK9" i="42"/>
  <c r="W9" i="42"/>
  <c r="W38" i="43" l="1"/>
  <c r="AK69" i="42"/>
  <c r="W68" i="42"/>
  <c r="W69" i="42"/>
  <c r="AK27" i="42"/>
  <c r="AK28" i="42"/>
  <c r="AK29" i="42"/>
  <c r="AK30" i="42"/>
  <c r="AK36" i="42"/>
  <c r="AK37" i="42"/>
  <c r="AK38" i="42"/>
  <c r="W28" i="42"/>
  <c r="W30" i="42"/>
  <c r="W31" i="42"/>
  <c r="W36" i="42"/>
  <c r="W38" i="42"/>
  <c r="W40" i="42"/>
  <c r="W65" i="42"/>
  <c r="W33" i="42"/>
  <c r="W42" i="42"/>
  <c r="W43" i="42"/>
  <c r="W44" i="42"/>
  <c r="W45" i="42"/>
  <c r="W46" i="42"/>
  <c r="W47" i="42"/>
  <c r="W48" i="42"/>
  <c r="W49" i="42"/>
  <c r="W50" i="42"/>
  <c r="W51" i="42"/>
  <c r="W52" i="42"/>
  <c r="W53" i="42"/>
  <c r="W54" i="42"/>
  <c r="W55" i="42"/>
  <c r="W56" i="42"/>
  <c r="W58" i="42"/>
  <c r="AK57" i="42"/>
  <c r="W20" i="42"/>
  <c r="W21" i="42"/>
  <c r="W22" i="42"/>
  <c r="W23" i="42"/>
  <c r="W29" i="42"/>
  <c r="AK59" i="42"/>
  <c r="AK60" i="42"/>
  <c r="AK61" i="42"/>
  <c r="AK64" i="42"/>
  <c r="W15" i="42"/>
  <c r="W24" i="42"/>
  <c r="W25" i="42"/>
  <c r="W26" i="42"/>
  <c r="W35" i="42"/>
  <c r="W37" i="42"/>
  <c r="W39" i="42"/>
  <c r="W14" i="42"/>
  <c r="AK39" i="42"/>
  <c r="W13" i="42"/>
  <c r="W17" i="42"/>
  <c r="AK24" i="42"/>
  <c r="AK26" i="42"/>
  <c r="W32" i="42"/>
  <c r="AK33" i="42"/>
  <c r="AK34" i="42"/>
  <c r="AK40" i="42"/>
  <c r="W61" i="42"/>
  <c r="W62" i="42"/>
  <c r="AK67" i="42"/>
  <c r="AK68" i="42"/>
  <c r="AK71" i="42"/>
  <c r="W12" i="42"/>
  <c r="W16" i="42"/>
  <c r="AK21" i="42"/>
  <c r="AK23" i="42"/>
  <c r="AK32" i="42"/>
  <c r="W34" i="42"/>
  <c r="AK62" i="42"/>
  <c r="W67" i="42"/>
  <c r="AI72" i="42"/>
  <c r="AI79" i="42" s="1"/>
  <c r="AK31" i="42"/>
  <c r="AJ72" i="42"/>
  <c r="AJ79" i="42" s="1"/>
  <c r="W18" i="42"/>
  <c r="U72" i="42"/>
  <c r="U79" i="42" s="1"/>
  <c r="S72" i="42"/>
  <c r="W71" i="42"/>
  <c r="AK35" i="42"/>
  <c r="AK41" i="42"/>
  <c r="AK42" i="42"/>
  <c r="AK44" i="42"/>
  <c r="AK46" i="42"/>
  <c r="AK48" i="42"/>
  <c r="AK50" i="42"/>
  <c r="AK52" i="42"/>
  <c r="AK54" i="42"/>
  <c r="W63" i="42"/>
  <c r="W70" i="42"/>
  <c r="AK12" i="42"/>
  <c r="AK14" i="42"/>
  <c r="AK16" i="42"/>
  <c r="AK18" i="42"/>
  <c r="V72" i="42"/>
  <c r="V79" i="42" s="1"/>
  <c r="W41" i="42"/>
  <c r="AK43" i="42"/>
  <c r="AK45" i="42"/>
  <c r="AK47" i="42"/>
  <c r="AK49" i="42"/>
  <c r="AK51" i="42"/>
  <c r="AK53" i="42"/>
  <c r="AK55" i="42"/>
  <c r="W57" i="42"/>
  <c r="W59" i="42"/>
  <c r="W64" i="42"/>
  <c r="W66" i="42"/>
  <c r="W10" i="42"/>
  <c r="AK11" i="42"/>
  <c r="AK13" i="42"/>
  <c r="AK15" i="42"/>
  <c r="AK17" i="42"/>
  <c r="AK20" i="42"/>
  <c r="AK22" i="42"/>
  <c r="AK25" i="42"/>
  <c r="AK56" i="42"/>
  <c r="AK58" i="42"/>
  <c r="W60" i="42"/>
  <c r="AK63" i="42"/>
  <c r="AK65" i="42"/>
  <c r="AK66" i="42"/>
  <c r="AK70" i="42"/>
  <c r="AK10" i="42"/>
  <c r="R72" i="42"/>
  <c r="W39" i="43" l="1"/>
  <c r="AK72" i="42"/>
  <c r="AK79" i="42" s="1"/>
  <c r="W72" i="42"/>
  <c r="W79" i="42" s="1"/>
  <c r="W40" i="43" l="1"/>
  <c r="AJ71" i="40"/>
  <c r="AI71" i="40"/>
  <c r="V71" i="40"/>
  <c r="U71" i="40"/>
  <c r="S71" i="40"/>
  <c r="AJ70" i="40"/>
  <c r="AI70" i="40"/>
  <c r="V70" i="40"/>
  <c r="U70" i="40"/>
  <c r="S70" i="40"/>
  <c r="S70" i="43" s="1"/>
  <c r="AJ69" i="40"/>
  <c r="AI69" i="40"/>
  <c r="V69" i="40"/>
  <c r="U69" i="40"/>
  <c r="S69" i="40"/>
  <c r="S69" i="43" s="1"/>
  <c r="AJ68" i="40"/>
  <c r="AI68" i="40"/>
  <c r="V68" i="40"/>
  <c r="U68" i="40"/>
  <c r="S68" i="40"/>
  <c r="S68" i="43" s="1"/>
  <c r="AJ67" i="40"/>
  <c r="AI67" i="40"/>
  <c r="V67" i="40"/>
  <c r="U67" i="40"/>
  <c r="S67" i="40"/>
  <c r="S67" i="43" s="1"/>
  <c r="AJ66" i="40"/>
  <c r="AI66" i="40"/>
  <c r="V66" i="40"/>
  <c r="U66" i="40"/>
  <c r="S66" i="40"/>
  <c r="S66" i="43" s="1"/>
  <c r="AJ65" i="40"/>
  <c r="AI65" i="40"/>
  <c r="V65" i="40"/>
  <c r="U65" i="40"/>
  <c r="S65" i="40"/>
  <c r="S65" i="43" s="1"/>
  <c r="AJ64" i="40"/>
  <c r="AI64" i="40"/>
  <c r="V64" i="40"/>
  <c r="U64" i="40"/>
  <c r="S64" i="40"/>
  <c r="S64" i="43" s="1"/>
  <c r="AJ63" i="40"/>
  <c r="AI63" i="40"/>
  <c r="V63" i="40"/>
  <c r="U63" i="40"/>
  <c r="S63" i="40"/>
  <c r="S63" i="43" s="1"/>
  <c r="AJ62" i="40"/>
  <c r="AI62" i="40"/>
  <c r="V62" i="40"/>
  <c r="U62" i="40"/>
  <c r="S62" i="40"/>
  <c r="S62" i="43" s="1"/>
  <c r="AJ61" i="40"/>
  <c r="AI61" i="40"/>
  <c r="V61" i="40"/>
  <c r="U61" i="40"/>
  <c r="S61" i="40"/>
  <c r="S61" i="43" s="1"/>
  <c r="AJ60" i="40"/>
  <c r="AI60" i="40"/>
  <c r="V60" i="40"/>
  <c r="U60" i="40"/>
  <c r="AJ59" i="40"/>
  <c r="AI59" i="40"/>
  <c r="V59" i="40"/>
  <c r="U59" i="40"/>
  <c r="S59" i="40"/>
  <c r="S59" i="43" s="1"/>
  <c r="AJ58" i="40"/>
  <c r="AI58" i="40"/>
  <c r="V58" i="40"/>
  <c r="U58" i="40"/>
  <c r="S58" i="40"/>
  <c r="S58" i="43" s="1"/>
  <c r="AJ57" i="40"/>
  <c r="AI57" i="40"/>
  <c r="V57" i="40"/>
  <c r="U57" i="40"/>
  <c r="S57" i="40"/>
  <c r="S57" i="43" s="1"/>
  <c r="AJ56" i="40"/>
  <c r="AI56" i="40"/>
  <c r="V56" i="40"/>
  <c r="U56" i="40"/>
  <c r="S56" i="40"/>
  <c r="S56" i="43" s="1"/>
  <c r="AJ55" i="40"/>
  <c r="AI55" i="40"/>
  <c r="V55" i="40"/>
  <c r="U55" i="40"/>
  <c r="S55" i="40"/>
  <c r="S55" i="43" s="1"/>
  <c r="AJ54" i="40"/>
  <c r="AI54" i="40"/>
  <c r="V54" i="40"/>
  <c r="U54" i="40"/>
  <c r="S54" i="40"/>
  <c r="S54" i="43" s="1"/>
  <c r="AJ53" i="40"/>
  <c r="AI53" i="40"/>
  <c r="V53" i="40"/>
  <c r="U53" i="40"/>
  <c r="S53" i="40"/>
  <c r="S53" i="43" s="1"/>
  <c r="AJ52" i="40"/>
  <c r="AI52" i="40"/>
  <c r="V52" i="40"/>
  <c r="U52" i="40"/>
  <c r="S52" i="40"/>
  <c r="S52" i="43" s="1"/>
  <c r="AJ51" i="40"/>
  <c r="AI51" i="40"/>
  <c r="V51" i="40"/>
  <c r="U51" i="40"/>
  <c r="S51" i="40"/>
  <c r="S51" i="43" s="1"/>
  <c r="AJ50" i="40"/>
  <c r="AI50" i="40"/>
  <c r="V50" i="40"/>
  <c r="U50" i="40"/>
  <c r="S50" i="40"/>
  <c r="S50" i="43" s="1"/>
  <c r="AJ49" i="40"/>
  <c r="AI49" i="40"/>
  <c r="V49" i="40"/>
  <c r="U49" i="40"/>
  <c r="S49" i="40"/>
  <c r="S49" i="43" s="1"/>
  <c r="AJ48" i="40"/>
  <c r="AI48" i="40"/>
  <c r="V48" i="40"/>
  <c r="U48" i="40"/>
  <c r="S48" i="40"/>
  <c r="S48" i="43" s="1"/>
  <c r="AJ47" i="40"/>
  <c r="AI47" i="40"/>
  <c r="V47" i="40"/>
  <c r="U47" i="40"/>
  <c r="S47" i="40"/>
  <c r="S47" i="43" s="1"/>
  <c r="AJ46" i="40"/>
  <c r="AI46" i="40"/>
  <c r="V46" i="40"/>
  <c r="U46" i="40"/>
  <c r="S46" i="40"/>
  <c r="S46" i="43" s="1"/>
  <c r="AJ45" i="40"/>
  <c r="AI45" i="40"/>
  <c r="V45" i="40"/>
  <c r="U45" i="40"/>
  <c r="S45" i="40"/>
  <c r="S45" i="43" s="1"/>
  <c r="AJ44" i="40"/>
  <c r="AI44" i="40"/>
  <c r="V44" i="40"/>
  <c r="U44" i="40"/>
  <c r="S44" i="40"/>
  <c r="S44" i="43" s="1"/>
  <c r="AJ43" i="40"/>
  <c r="AI43" i="40"/>
  <c r="V43" i="40"/>
  <c r="U43" i="40"/>
  <c r="S43" i="40"/>
  <c r="S43" i="43" s="1"/>
  <c r="AJ42" i="40"/>
  <c r="AI42" i="40"/>
  <c r="V42" i="40"/>
  <c r="U42" i="40"/>
  <c r="S42" i="40"/>
  <c r="S42" i="43" s="1"/>
  <c r="AJ41" i="40"/>
  <c r="AI41" i="40"/>
  <c r="V41" i="40"/>
  <c r="U41" i="40"/>
  <c r="S41" i="40"/>
  <c r="S41" i="43" s="1"/>
  <c r="AJ40" i="40"/>
  <c r="AI40" i="40"/>
  <c r="V40" i="40"/>
  <c r="U40" i="40"/>
  <c r="S40" i="40"/>
  <c r="S40" i="43" s="1"/>
  <c r="AJ39" i="40"/>
  <c r="AI39" i="40"/>
  <c r="V39" i="40"/>
  <c r="U39" i="40"/>
  <c r="S39" i="40"/>
  <c r="S39" i="43" s="1"/>
  <c r="AJ38" i="40"/>
  <c r="AI38" i="40"/>
  <c r="V38" i="40"/>
  <c r="U38" i="40"/>
  <c r="S38" i="40"/>
  <c r="S38" i="43" s="1"/>
  <c r="AJ37" i="40"/>
  <c r="AI37" i="40"/>
  <c r="V37" i="40"/>
  <c r="U37" i="40"/>
  <c r="S37" i="40"/>
  <c r="S37" i="43" s="1"/>
  <c r="AJ36" i="40"/>
  <c r="AI36" i="40"/>
  <c r="V36" i="40"/>
  <c r="U36" i="40"/>
  <c r="S36" i="40"/>
  <c r="S36" i="43" s="1"/>
  <c r="AJ35" i="40"/>
  <c r="AI35" i="40"/>
  <c r="V35" i="40"/>
  <c r="U35" i="40"/>
  <c r="S35" i="40"/>
  <c r="S35" i="43" s="1"/>
  <c r="AJ34" i="40"/>
  <c r="AI34" i="40"/>
  <c r="V34" i="40"/>
  <c r="U34" i="40"/>
  <c r="S34" i="40"/>
  <c r="S34" i="43" s="1"/>
  <c r="AJ33" i="40"/>
  <c r="AI33" i="40"/>
  <c r="V33" i="40"/>
  <c r="U33" i="40"/>
  <c r="S33" i="40"/>
  <c r="S33" i="43" s="1"/>
  <c r="AJ32" i="40"/>
  <c r="AI32" i="40"/>
  <c r="V32" i="40"/>
  <c r="U32" i="40"/>
  <c r="S32" i="40"/>
  <c r="S32" i="43" s="1"/>
  <c r="AJ31" i="40"/>
  <c r="AI31" i="40"/>
  <c r="V31" i="40"/>
  <c r="U31" i="40"/>
  <c r="S31" i="40"/>
  <c r="S31" i="43" s="1"/>
  <c r="AJ30" i="40"/>
  <c r="AI30" i="40"/>
  <c r="V30" i="40"/>
  <c r="U30" i="40"/>
  <c r="S30" i="40"/>
  <c r="S30" i="43" s="1"/>
  <c r="AJ29" i="40"/>
  <c r="AI29" i="40"/>
  <c r="V29" i="40"/>
  <c r="U29" i="40"/>
  <c r="S29" i="40"/>
  <c r="S29" i="43" s="1"/>
  <c r="AJ28" i="40"/>
  <c r="AI28" i="40"/>
  <c r="V28" i="40"/>
  <c r="U28" i="40"/>
  <c r="S28" i="40"/>
  <c r="S28" i="43" s="1"/>
  <c r="AJ27" i="40"/>
  <c r="AI27" i="40"/>
  <c r="V27" i="40"/>
  <c r="U27" i="40"/>
  <c r="S27" i="40"/>
  <c r="S27" i="43" s="1"/>
  <c r="AJ26" i="40"/>
  <c r="AI26" i="40"/>
  <c r="V26" i="40"/>
  <c r="U26" i="40"/>
  <c r="S26" i="40"/>
  <c r="S26" i="43" s="1"/>
  <c r="AJ25" i="40"/>
  <c r="AI25" i="40"/>
  <c r="V25" i="40"/>
  <c r="U25" i="40"/>
  <c r="S25" i="40"/>
  <c r="S25" i="43" s="1"/>
  <c r="AJ24" i="40"/>
  <c r="AI24" i="40"/>
  <c r="V24" i="40"/>
  <c r="U24" i="40"/>
  <c r="S24" i="40"/>
  <c r="S24" i="43" s="1"/>
  <c r="AJ23" i="40"/>
  <c r="AI23" i="40"/>
  <c r="V23" i="40"/>
  <c r="U23" i="40"/>
  <c r="S23" i="40"/>
  <c r="S23" i="43" s="1"/>
  <c r="AJ22" i="40"/>
  <c r="AI22" i="40"/>
  <c r="V22" i="40"/>
  <c r="U22" i="40"/>
  <c r="S22" i="40"/>
  <c r="S22" i="43" s="1"/>
  <c r="AJ21" i="40"/>
  <c r="AI21" i="40"/>
  <c r="V21" i="40"/>
  <c r="U21" i="40"/>
  <c r="S21" i="40"/>
  <c r="S21" i="43" s="1"/>
  <c r="AJ20" i="40"/>
  <c r="AI20" i="40"/>
  <c r="V20" i="40"/>
  <c r="U20" i="40"/>
  <c r="S20" i="40"/>
  <c r="S20" i="43" s="1"/>
  <c r="AJ18" i="40"/>
  <c r="AI18" i="40"/>
  <c r="V18" i="40"/>
  <c r="U18" i="40"/>
  <c r="S18" i="40"/>
  <c r="S18" i="43" s="1"/>
  <c r="AJ17" i="40"/>
  <c r="AI17" i="40"/>
  <c r="V17" i="40"/>
  <c r="U17" i="40"/>
  <c r="S17" i="40"/>
  <c r="S17" i="43" s="1"/>
  <c r="AJ16" i="40"/>
  <c r="AI16" i="40"/>
  <c r="V16" i="40"/>
  <c r="U16" i="40"/>
  <c r="S16" i="40"/>
  <c r="S16" i="43" s="1"/>
  <c r="AJ15" i="40"/>
  <c r="AI15" i="40"/>
  <c r="V15" i="40"/>
  <c r="U15" i="40"/>
  <c r="S15" i="40"/>
  <c r="S15" i="43" s="1"/>
  <c r="AJ14" i="40"/>
  <c r="AI14" i="40"/>
  <c r="V14" i="40"/>
  <c r="U14" i="40"/>
  <c r="S14" i="40"/>
  <c r="S14" i="43" s="1"/>
  <c r="AJ13" i="40"/>
  <c r="AI13" i="40"/>
  <c r="V13" i="40"/>
  <c r="U13" i="40"/>
  <c r="S13" i="40"/>
  <c r="S13" i="43" s="1"/>
  <c r="AJ12" i="40"/>
  <c r="AI12" i="40"/>
  <c r="V12" i="40"/>
  <c r="U12" i="40"/>
  <c r="S12" i="40"/>
  <c r="S12" i="43" s="1"/>
  <c r="AJ11" i="40"/>
  <c r="AI11" i="40"/>
  <c r="V11" i="40"/>
  <c r="U11" i="40"/>
  <c r="S11" i="40"/>
  <c r="S11" i="43" s="1"/>
  <c r="AJ10" i="40"/>
  <c r="AI10" i="40"/>
  <c r="V10" i="40"/>
  <c r="U10" i="40"/>
  <c r="S10" i="40"/>
  <c r="S10" i="43" s="1"/>
  <c r="AK9" i="40"/>
  <c r="W9" i="40"/>
  <c r="W41" i="43" l="1"/>
  <c r="S72" i="43"/>
  <c r="W42" i="40"/>
  <c r="AK44" i="40"/>
  <c r="W50" i="40"/>
  <c r="AK52" i="40"/>
  <c r="W58" i="40"/>
  <c r="AK61" i="40"/>
  <c r="W14" i="40"/>
  <c r="W28" i="40"/>
  <c r="AK30" i="40"/>
  <c r="W36" i="40"/>
  <c r="AK38" i="40"/>
  <c r="W21" i="40"/>
  <c r="AK17" i="40"/>
  <c r="AK21" i="40"/>
  <c r="AK28" i="40"/>
  <c r="W38" i="40"/>
  <c r="AK42" i="40"/>
  <c r="W52" i="40"/>
  <c r="AK62" i="40"/>
  <c r="AK69" i="40"/>
  <c r="AK36" i="40"/>
  <c r="W44" i="40"/>
  <c r="AK50" i="40"/>
  <c r="AK58" i="40"/>
  <c r="W61" i="40"/>
  <c r="W64" i="40"/>
  <c r="AK66" i="40"/>
  <c r="W68" i="40"/>
  <c r="W10" i="40"/>
  <c r="AK11" i="40"/>
  <c r="W20" i="40"/>
  <c r="AK25" i="40"/>
  <c r="W35" i="40"/>
  <c r="AK40" i="40"/>
  <c r="AK47" i="40"/>
  <c r="W49" i="40"/>
  <c r="AK55" i="40"/>
  <c r="W57" i="40"/>
  <c r="AK63" i="40"/>
  <c r="AK67" i="40"/>
  <c r="AK70" i="40"/>
  <c r="AK71" i="40"/>
  <c r="AK13" i="40"/>
  <c r="AK16" i="40"/>
  <c r="AK23" i="40"/>
  <c r="AK31" i="40"/>
  <c r="AK45" i="40"/>
  <c r="AK53" i="40"/>
  <c r="W13" i="40"/>
  <c r="AK33" i="40"/>
  <c r="AK34" i="40"/>
  <c r="AK41" i="40"/>
  <c r="AK56" i="40"/>
  <c r="W66" i="40"/>
  <c r="W69" i="40"/>
  <c r="AK15" i="40"/>
  <c r="W17" i="40"/>
  <c r="W22" i="40"/>
  <c r="W29" i="40"/>
  <c r="W37" i="40"/>
  <c r="W43" i="40"/>
  <c r="W51" i="40"/>
  <c r="W59" i="40"/>
  <c r="W60" i="40"/>
  <c r="AK65" i="40"/>
  <c r="W67" i="40"/>
  <c r="W70" i="40"/>
  <c r="AK12" i="40"/>
  <c r="AK18" i="40"/>
  <c r="AK26" i="40"/>
  <c r="W23" i="40"/>
  <c r="W31" i="40"/>
  <c r="W45" i="40"/>
  <c r="W53" i="40"/>
  <c r="AK60" i="40"/>
  <c r="W65" i="40"/>
  <c r="AK48" i="40"/>
  <c r="W30" i="40"/>
  <c r="W71" i="40"/>
  <c r="W27" i="40"/>
  <c r="AI72" i="40"/>
  <c r="AI79" i="40" s="1"/>
  <c r="W15" i="40"/>
  <c r="AK22" i="40"/>
  <c r="U72" i="40"/>
  <c r="U79" i="40" s="1"/>
  <c r="AJ72" i="40"/>
  <c r="W12" i="40"/>
  <c r="AK14" i="40"/>
  <c r="W16" i="40"/>
  <c r="W18" i="40"/>
  <c r="AK20" i="40"/>
  <c r="AK24" i="40"/>
  <c r="W26" i="40"/>
  <c r="AK27" i="40"/>
  <c r="AK32" i="40"/>
  <c r="W34" i="40"/>
  <c r="AK35" i="40"/>
  <c r="AK39" i="40"/>
  <c r="W41" i="40"/>
  <c r="AK46" i="40"/>
  <c r="W48" i="40"/>
  <c r="AK49" i="40"/>
  <c r="AK54" i="40"/>
  <c r="W56" i="40"/>
  <c r="AK57" i="40"/>
  <c r="W63" i="40"/>
  <c r="AK64" i="40"/>
  <c r="AK68" i="40"/>
  <c r="W11" i="40"/>
  <c r="V72" i="40"/>
  <c r="V79" i="40" s="1"/>
  <c r="W24" i="40"/>
  <c r="W32" i="40"/>
  <c r="W39" i="40"/>
  <c r="W46" i="40"/>
  <c r="W54" i="40"/>
  <c r="S72" i="40"/>
  <c r="W25" i="40"/>
  <c r="AK29" i="40"/>
  <c r="W33" i="40"/>
  <c r="AK37" i="40"/>
  <c r="W40" i="40"/>
  <c r="AK43" i="40"/>
  <c r="W47" i="40"/>
  <c r="AK51" i="40"/>
  <c r="W55" i="40"/>
  <c r="AK59" i="40"/>
  <c r="W62" i="40"/>
  <c r="AK10" i="40"/>
  <c r="W42" i="43" l="1"/>
  <c r="AK72" i="40"/>
  <c r="AK79" i="40" s="1"/>
  <c r="AJ79" i="40"/>
  <c r="W72" i="40"/>
  <c r="AJ71" i="39"/>
  <c r="AI71" i="39"/>
  <c r="V71" i="39"/>
  <c r="U71" i="39"/>
  <c r="S71" i="39"/>
  <c r="AJ70" i="39"/>
  <c r="AI70" i="39"/>
  <c r="V70" i="39"/>
  <c r="U70" i="39"/>
  <c r="S70" i="39"/>
  <c r="AJ69" i="39"/>
  <c r="AI69" i="39"/>
  <c r="V69" i="39"/>
  <c r="U69" i="39"/>
  <c r="S69" i="39"/>
  <c r="AJ68" i="39"/>
  <c r="AI68" i="39"/>
  <c r="V68" i="39"/>
  <c r="U68" i="39"/>
  <c r="S68" i="39"/>
  <c r="AJ67" i="39"/>
  <c r="AI67" i="39"/>
  <c r="V67" i="39"/>
  <c r="U67" i="39"/>
  <c r="S67" i="39"/>
  <c r="AJ66" i="39"/>
  <c r="AI66" i="39"/>
  <c r="V66" i="39"/>
  <c r="U66" i="39"/>
  <c r="S66" i="39"/>
  <c r="AJ65" i="39"/>
  <c r="AI65" i="39"/>
  <c r="V65" i="39"/>
  <c r="U65" i="39"/>
  <c r="S65" i="39"/>
  <c r="AJ64" i="39"/>
  <c r="AI64" i="39"/>
  <c r="V64" i="39"/>
  <c r="U64" i="39"/>
  <c r="S64" i="39"/>
  <c r="AJ63" i="39"/>
  <c r="AI63" i="39"/>
  <c r="V63" i="39"/>
  <c r="U63" i="39"/>
  <c r="S63" i="39"/>
  <c r="AJ62" i="39"/>
  <c r="AI62" i="39"/>
  <c r="V62" i="39"/>
  <c r="U62" i="39"/>
  <c r="S62" i="39"/>
  <c r="AJ61" i="39"/>
  <c r="AI61" i="39"/>
  <c r="V61" i="39"/>
  <c r="U61" i="39"/>
  <c r="S61" i="39"/>
  <c r="AJ60" i="39"/>
  <c r="AI60" i="39"/>
  <c r="V60" i="39"/>
  <c r="U60" i="39"/>
  <c r="S60" i="39"/>
  <c r="AJ59" i="39"/>
  <c r="AI59" i="39"/>
  <c r="V59" i="39"/>
  <c r="U59" i="39"/>
  <c r="S59" i="39"/>
  <c r="AJ58" i="39"/>
  <c r="AI58" i="39"/>
  <c r="V58" i="39"/>
  <c r="U58" i="39"/>
  <c r="S58" i="39"/>
  <c r="AJ57" i="39"/>
  <c r="AI57" i="39"/>
  <c r="V57" i="39"/>
  <c r="U57" i="39"/>
  <c r="S57" i="39"/>
  <c r="AJ56" i="39"/>
  <c r="AI56" i="39"/>
  <c r="V56" i="39"/>
  <c r="U56" i="39"/>
  <c r="S56" i="39"/>
  <c r="AJ55" i="39"/>
  <c r="AI55" i="39"/>
  <c r="V55" i="39"/>
  <c r="U55" i="39"/>
  <c r="S55" i="39"/>
  <c r="AJ54" i="39"/>
  <c r="AI54" i="39"/>
  <c r="V54" i="39"/>
  <c r="U54" i="39"/>
  <c r="S54" i="39"/>
  <c r="AJ53" i="39"/>
  <c r="AI53" i="39"/>
  <c r="V53" i="39"/>
  <c r="U53" i="39"/>
  <c r="S53" i="39"/>
  <c r="AJ52" i="39"/>
  <c r="AI52" i="39"/>
  <c r="V52" i="39"/>
  <c r="U52" i="39"/>
  <c r="S52" i="39"/>
  <c r="AJ51" i="39"/>
  <c r="AI51" i="39"/>
  <c r="V51" i="39"/>
  <c r="U51" i="39"/>
  <c r="S51" i="39"/>
  <c r="AJ50" i="39"/>
  <c r="AI50" i="39"/>
  <c r="V50" i="39"/>
  <c r="U50" i="39"/>
  <c r="S50" i="39"/>
  <c r="AJ49" i="39"/>
  <c r="AI49" i="39"/>
  <c r="V49" i="39"/>
  <c r="U49" i="39"/>
  <c r="S49" i="39"/>
  <c r="AJ48" i="39"/>
  <c r="AI48" i="39"/>
  <c r="V48" i="39"/>
  <c r="U48" i="39"/>
  <c r="S48" i="39"/>
  <c r="AJ47" i="39"/>
  <c r="AI47" i="39"/>
  <c r="V47" i="39"/>
  <c r="U47" i="39"/>
  <c r="S47" i="39"/>
  <c r="AJ46" i="39"/>
  <c r="AI46" i="39"/>
  <c r="V46" i="39"/>
  <c r="U46" i="39"/>
  <c r="S46" i="39"/>
  <c r="AJ45" i="39"/>
  <c r="AI45" i="39"/>
  <c r="V45" i="39"/>
  <c r="U45" i="39"/>
  <c r="S45" i="39"/>
  <c r="AJ44" i="39"/>
  <c r="AI44" i="39"/>
  <c r="V44" i="39"/>
  <c r="U44" i="39"/>
  <c r="S44" i="39"/>
  <c r="AJ43" i="39"/>
  <c r="AI43" i="39"/>
  <c r="V43" i="39"/>
  <c r="U43" i="39"/>
  <c r="S43" i="39"/>
  <c r="AJ42" i="39"/>
  <c r="AI42" i="39"/>
  <c r="V42" i="39"/>
  <c r="U42" i="39"/>
  <c r="S42" i="39"/>
  <c r="AJ41" i="39"/>
  <c r="AI41" i="39"/>
  <c r="V41" i="39"/>
  <c r="U41" i="39"/>
  <c r="S41" i="39"/>
  <c r="AJ40" i="39"/>
  <c r="AI40" i="39"/>
  <c r="V40" i="39"/>
  <c r="U40" i="39"/>
  <c r="S40" i="39"/>
  <c r="AJ39" i="39"/>
  <c r="AI39" i="39"/>
  <c r="V39" i="39"/>
  <c r="U39" i="39"/>
  <c r="S39" i="39"/>
  <c r="AJ38" i="39"/>
  <c r="AI38" i="39"/>
  <c r="V38" i="39"/>
  <c r="U38" i="39"/>
  <c r="S38" i="39"/>
  <c r="AJ37" i="39"/>
  <c r="AI37" i="39"/>
  <c r="V37" i="39"/>
  <c r="U37" i="39"/>
  <c r="S37" i="39"/>
  <c r="AJ36" i="39"/>
  <c r="AI36" i="39"/>
  <c r="V36" i="39"/>
  <c r="U36" i="39"/>
  <c r="S36" i="39"/>
  <c r="AJ35" i="39"/>
  <c r="AI35" i="39"/>
  <c r="V35" i="39"/>
  <c r="U35" i="39"/>
  <c r="S35" i="39"/>
  <c r="AJ34" i="39"/>
  <c r="AI34" i="39"/>
  <c r="V34" i="39"/>
  <c r="U34" i="39"/>
  <c r="S34" i="39"/>
  <c r="AJ33" i="39"/>
  <c r="AI33" i="39"/>
  <c r="V33" i="39"/>
  <c r="U33" i="39"/>
  <c r="S33" i="39"/>
  <c r="AJ32" i="39"/>
  <c r="AI32" i="39"/>
  <c r="V32" i="39"/>
  <c r="U32" i="39"/>
  <c r="S32" i="39"/>
  <c r="AJ31" i="39"/>
  <c r="AI31" i="39"/>
  <c r="V31" i="39"/>
  <c r="U31" i="39"/>
  <c r="S31" i="39"/>
  <c r="AJ30" i="39"/>
  <c r="AI30" i="39"/>
  <c r="V30" i="39"/>
  <c r="U30" i="39"/>
  <c r="S30" i="39"/>
  <c r="AJ29" i="39"/>
  <c r="AI29" i="39"/>
  <c r="V29" i="39"/>
  <c r="U29" i="39"/>
  <c r="S29" i="39"/>
  <c r="AJ28" i="39"/>
  <c r="AI28" i="39"/>
  <c r="V28" i="39"/>
  <c r="U28" i="39"/>
  <c r="S28" i="39"/>
  <c r="AJ27" i="39"/>
  <c r="AI27" i="39"/>
  <c r="V27" i="39"/>
  <c r="U27" i="39"/>
  <c r="S27" i="39"/>
  <c r="AJ26" i="39"/>
  <c r="AI26" i="39"/>
  <c r="V26" i="39"/>
  <c r="U26" i="39"/>
  <c r="S26" i="39"/>
  <c r="AJ25" i="39"/>
  <c r="AI25" i="39"/>
  <c r="V25" i="39"/>
  <c r="U25" i="39"/>
  <c r="S25" i="39"/>
  <c r="AJ24" i="39"/>
  <c r="AI24" i="39"/>
  <c r="V24" i="39"/>
  <c r="U24" i="39"/>
  <c r="S24" i="39"/>
  <c r="AJ23" i="39"/>
  <c r="AI23" i="39"/>
  <c r="V23" i="39"/>
  <c r="U23" i="39"/>
  <c r="S23" i="39"/>
  <c r="AJ22" i="39"/>
  <c r="AI22" i="39"/>
  <c r="V22" i="39"/>
  <c r="U22" i="39"/>
  <c r="S22" i="39"/>
  <c r="AJ21" i="39"/>
  <c r="AI21" i="39"/>
  <c r="V21" i="39"/>
  <c r="U21" i="39"/>
  <c r="S21" i="39"/>
  <c r="AJ20" i="39"/>
  <c r="AI20" i="39"/>
  <c r="V20" i="39"/>
  <c r="U20" i="39"/>
  <c r="S20" i="39"/>
  <c r="AJ18" i="39"/>
  <c r="AI18" i="39"/>
  <c r="V18" i="39"/>
  <c r="U18" i="39"/>
  <c r="S18" i="39"/>
  <c r="AJ17" i="39"/>
  <c r="AI17" i="39"/>
  <c r="V17" i="39"/>
  <c r="U17" i="39"/>
  <c r="S17" i="39"/>
  <c r="AJ16" i="39"/>
  <c r="AI16" i="39"/>
  <c r="V16" i="39"/>
  <c r="U16" i="39"/>
  <c r="S16" i="39"/>
  <c r="AJ15" i="39"/>
  <c r="AI15" i="39"/>
  <c r="V15" i="39"/>
  <c r="U15" i="39"/>
  <c r="S15" i="39"/>
  <c r="AJ14" i="39"/>
  <c r="AI14" i="39"/>
  <c r="V14" i="39"/>
  <c r="U14" i="39"/>
  <c r="S14" i="39"/>
  <c r="AJ13" i="39"/>
  <c r="AI13" i="39"/>
  <c r="V13" i="39"/>
  <c r="U13" i="39"/>
  <c r="S13" i="39"/>
  <c r="AJ12" i="39"/>
  <c r="AI12" i="39"/>
  <c r="V12" i="39"/>
  <c r="U12" i="39"/>
  <c r="S12" i="39"/>
  <c r="AJ11" i="39"/>
  <c r="AI11" i="39"/>
  <c r="V11" i="39"/>
  <c r="U11" i="39"/>
  <c r="S11" i="39"/>
  <c r="AJ10" i="39"/>
  <c r="AI10" i="39"/>
  <c r="V10" i="39"/>
  <c r="U10" i="39"/>
  <c r="S10" i="39"/>
  <c r="AK9" i="39"/>
  <c r="W9" i="39"/>
  <c r="W43" i="43" l="1"/>
  <c r="W79" i="40"/>
  <c r="AK32" i="39"/>
  <c r="AK18" i="39"/>
  <c r="W21" i="39"/>
  <c r="W24" i="39"/>
  <c r="AK30" i="39"/>
  <c r="W32" i="39"/>
  <c r="W69" i="39"/>
  <c r="AK65" i="39"/>
  <c r="AK35" i="39"/>
  <c r="AK58" i="39"/>
  <c r="AK68" i="39"/>
  <c r="W59" i="39"/>
  <c r="W67" i="39"/>
  <c r="W22" i="39"/>
  <c r="W33" i="39"/>
  <c r="W11" i="39"/>
  <c r="W15" i="39"/>
  <c r="AK13" i="39"/>
  <c r="AK36" i="39"/>
  <c r="W38" i="39"/>
  <c r="AK39" i="39"/>
  <c r="AK42" i="39"/>
  <c r="AK46" i="39"/>
  <c r="AK50" i="39"/>
  <c r="AK54" i="39"/>
  <c r="AK10" i="39"/>
  <c r="AK14" i="39"/>
  <c r="AK29" i="39"/>
  <c r="W31" i="39"/>
  <c r="AK37" i="39"/>
  <c r="W39" i="39"/>
  <c r="AK40" i="39"/>
  <c r="AK43" i="39"/>
  <c r="W45" i="39"/>
  <c r="AK47" i="39"/>
  <c r="W49" i="39"/>
  <c r="AK51" i="39"/>
  <c r="W53" i="39"/>
  <c r="AK61" i="39"/>
  <c r="W62" i="39"/>
  <c r="AK15" i="39"/>
  <c r="AK27" i="39"/>
  <c r="W29" i="39"/>
  <c r="W36" i="39"/>
  <c r="AK41" i="39"/>
  <c r="AK44" i="39"/>
  <c r="W50" i="39"/>
  <c r="AK52" i="39"/>
  <c r="W58" i="39"/>
  <c r="W65" i="39"/>
  <c r="AK12" i="39"/>
  <c r="W14" i="39"/>
  <c r="AK21" i="39"/>
  <c r="AK24" i="39"/>
  <c r="W26" i="39"/>
  <c r="AK28" i="39"/>
  <c r="W37" i="39"/>
  <c r="W43" i="39"/>
  <c r="AK45" i="39"/>
  <c r="W47" i="39"/>
  <c r="AK49" i="39"/>
  <c r="W51" i="39"/>
  <c r="AK53" i="39"/>
  <c r="AK57" i="39"/>
  <c r="AK64" i="39"/>
  <c r="W70" i="39"/>
  <c r="AK20" i="39"/>
  <c r="W25" i="39"/>
  <c r="W42" i="39"/>
  <c r="W46" i="39"/>
  <c r="AK48" i="39"/>
  <c r="W54" i="39"/>
  <c r="AK23" i="39"/>
  <c r="AK25" i="39"/>
  <c r="W27" i="39"/>
  <c r="AK31" i="39"/>
  <c r="W40" i="39"/>
  <c r="W56" i="39"/>
  <c r="W60" i="39"/>
  <c r="AK66" i="39"/>
  <c r="AK11" i="39"/>
  <c r="W13" i="39"/>
  <c r="AK17" i="39"/>
  <c r="W20" i="39"/>
  <c r="AK26" i="39"/>
  <c r="W28" i="39"/>
  <c r="W30" i="39"/>
  <c r="AK34" i="39"/>
  <c r="W41" i="39"/>
  <c r="W44" i="39"/>
  <c r="W52" i="39"/>
  <c r="AK55" i="39"/>
  <c r="W57" i="39"/>
  <c r="AK59" i="39"/>
  <c r="W61" i="39"/>
  <c r="AK62" i="39"/>
  <c r="W64" i="39"/>
  <c r="W66" i="39"/>
  <c r="AK67" i="39"/>
  <c r="AK70" i="39"/>
  <c r="AK71" i="39"/>
  <c r="W12" i="39"/>
  <c r="AK16" i="39"/>
  <c r="W18" i="39"/>
  <c r="AK33" i="39"/>
  <c r="W35" i="39"/>
  <c r="AK38" i="39"/>
  <c r="W68" i="39"/>
  <c r="AK69" i="39"/>
  <c r="AI72" i="39"/>
  <c r="AI79" i="39" s="1"/>
  <c r="W16" i="39"/>
  <c r="AK22" i="39"/>
  <c r="W23" i="39"/>
  <c r="W55" i="39"/>
  <c r="AK56" i="39"/>
  <c r="AK60" i="39"/>
  <c r="AK63" i="39"/>
  <c r="AJ72" i="39"/>
  <c r="AJ79" i="39" s="1"/>
  <c r="W17" i="39"/>
  <c r="W48" i="39"/>
  <c r="S72" i="39"/>
  <c r="V72" i="39"/>
  <c r="V79" i="39" s="1"/>
  <c r="W34" i="39"/>
  <c r="W63" i="39"/>
  <c r="U72" i="39"/>
  <c r="U79" i="39" s="1"/>
  <c r="W71" i="39"/>
  <c r="W10" i="39"/>
  <c r="W44" i="43" l="1"/>
  <c r="AK72" i="39"/>
  <c r="AK79" i="39" s="1"/>
  <c r="W72" i="39"/>
  <c r="W79" i="39" s="1"/>
  <c r="AJ71" i="36"/>
  <c r="AI71" i="36"/>
  <c r="V71" i="36"/>
  <c r="U71" i="36"/>
  <c r="S71" i="36"/>
  <c r="AJ70" i="36"/>
  <c r="AI70" i="36"/>
  <c r="V70" i="36"/>
  <c r="U70" i="36"/>
  <c r="S70" i="36"/>
  <c r="AJ69" i="36"/>
  <c r="AI69" i="36"/>
  <c r="V69" i="36"/>
  <c r="U69" i="36"/>
  <c r="S69" i="36"/>
  <c r="AJ68" i="36"/>
  <c r="AI68" i="36"/>
  <c r="V68" i="36"/>
  <c r="U68" i="36"/>
  <c r="S68" i="36"/>
  <c r="AJ67" i="36"/>
  <c r="AI67" i="36"/>
  <c r="V67" i="36"/>
  <c r="U67" i="36"/>
  <c r="S67" i="36"/>
  <c r="AJ66" i="36"/>
  <c r="AI66" i="36"/>
  <c r="V66" i="36"/>
  <c r="U66" i="36"/>
  <c r="S66" i="36"/>
  <c r="AJ65" i="36"/>
  <c r="AI65" i="36"/>
  <c r="V65" i="36"/>
  <c r="U65" i="36"/>
  <c r="S65" i="36"/>
  <c r="AJ64" i="36"/>
  <c r="AI64" i="36"/>
  <c r="V64" i="36"/>
  <c r="U64" i="36"/>
  <c r="S64" i="36"/>
  <c r="AJ63" i="36"/>
  <c r="AI63" i="36"/>
  <c r="V63" i="36"/>
  <c r="U63" i="36"/>
  <c r="S63" i="36"/>
  <c r="AJ62" i="36"/>
  <c r="AI62" i="36"/>
  <c r="V62" i="36"/>
  <c r="U62" i="36"/>
  <c r="S62" i="36"/>
  <c r="AJ61" i="36"/>
  <c r="AI61" i="36"/>
  <c r="V61" i="36"/>
  <c r="U61" i="36"/>
  <c r="S61" i="36"/>
  <c r="AJ60" i="36"/>
  <c r="AI60" i="36"/>
  <c r="V60" i="36"/>
  <c r="U60" i="36"/>
  <c r="S60" i="36"/>
  <c r="AJ59" i="36"/>
  <c r="AI59" i="36"/>
  <c r="V59" i="36"/>
  <c r="U59" i="36"/>
  <c r="S59" i="36"/>
  <c r="AJ58" i="36"/>
  <c r="AI58" i="36"/>
  <c r="V58" i="36"/>
  <c r="U58" i="36"/>
  <c r="S58" i="36"/>
  <c r="AJ57" i="36"/>
  <c r="AI57" i="36"/>
  <c r="V57" i="36"/>
  <c r="U57" i="36"/>
  <c r="S57" i="36"/>
  <c r="AJ56" i="36"/>
  <c r="AI56" i="36"/>
  <c r="V56" i="36"/>
  <c r="U56" i="36"/>
  <c r="S56" i="36"/>
  <c r="AJ55" i="36"/>
  <c r="AI55" i="36"/>
  <c r="V55" i="36"/>
  <c r="U55" i="36"/>
  <c r="S55" i="36"/>
  <c r="AJ54" i="36"/>
  <c r="AI54" i="36"/>
  <c r="V54" i="36"/>
  <c r="U54" i="36"/>
  <c r="S54" i="36"/>
  <c r="AJ53" i="36"/>
  <c r="AI53" i="36"/>
  <c r="V53" i="36"/>
  <c r="U53" i="36"/>
  <c r="S53" i="36"/>
  <c r="AJ52" i="36"/>
  <c r="AI52" i="36"/>
  <c r="V52" i="36"/>
  <c r="U52" i="36"/>
  <c r="S52" i="36"/>
  <c r="AJ51" i="36"/>
  <c r="AI51" i="36"/>
  <c r="V51" i="36"/>
  <c r="U51" i="36"/>
  <c r="S51" i="36"/>
  <c r="AJ50" i="36"/>
  <c r="AI50" i="36"/>
  <c r="V50" i="36"/>
  <c r="U50" i="36"/>
  <c r="S50" i="36"/>
  <c r="AJ49" i="36"/>
  <c r="AI49" i="36"/>
  <c r="V49" i="36"/>
  <c r="U49" i="36"/>
  <c r="S49" i="36"/>
  <c r="AJ48" i="36"/>
  <c r="AI48" i="36"/>
  <c r="V48" i="36"/>
  <c r="U48" i="36"/>
  <c r="S48" i="36"/>
  <c r="AJ47" i="36"/>
  <c r="AI47" i="36"/>
  <c r="V47" i="36"/>
  <c r="U47" i="36"/>
  <c r="S47" i="36"/>
  <c r="AJ46" i="36"/>
  <c r="AI46" i="36"/>
  <c r="V46" i="36"/>
  <c r="U46" i="36"/>
  <c r="S46" i="36"/>
  <c r="AJ45" i="36"/>
  <c r="AI45" i="36"/>
  <c r="V45" i="36"/>
  <c r="U45" i="36"/>
  <c r="S45" i="36"/>
  <c r="AJ44" i="36"/>
  <c r="AI44" i="36"/>
  <c r="V44" i="36"/>
  <c r="U44" i="36"/>
  <c r="S44" i="36"/>
  <c r="AJ43" i="36"/>
  <c r="AI43" i="36"/>
  <c r="V43" i="36"/>
  <c r="U43" i="36"/>
  <c r="S43" i="36"/>
  <c r="AJ42" i="36"/>
  <c r="AI42" i="36"/>
  <c r="V42" i="36"/>
  <c r="U42" i="36"/>
  <c r="S42" i="36"/>
  <c r="AJ41" i="36"/>
  <c r="AI41" i="36"/>
  <c r="V41" i="36"/>
  <c r="U41" i="36"/>
  <c r="S41" i="36"/>
  <c r="AJ40" i="36"/>
  <c r="AI40" i="36"/>
  <c r="V40" i="36"/>
  <c r="U40" i="36"/>
  <c r="S40" i="36"/>
  <c r="AJ39" i="36"/>
  <c r="AI39" i="36"/>
  <c r="V39" i="36"/>
  <c r="U39" i="36"/>
  <c r="S39" i="36"/>
  <c r="AJ38" i="36"/>
  <c r="AI38" i="36"/>
  <c r="V38" i="36"/>
  <c r="U38" i="36"/>
  <c r="S38" i="36"/>
  <c r="AJ37" i="36"/>
  <c r="AI37" i="36"/>
  <c r="V37" i="36"/>
  <c r="U37" i="36"/>
  <c r="S37" i="36"/>
  <c r="AJ36" i="36"/>
  <c r="AI36" i="36"/>
  <c r="V36" i="36"/>
  <c r="U36" i="36"/>
  <c r="S36" i="36"/>
  <c r="AJ35" i="36"/>
  <c r="AI35" i="36"/>
  <c r="V35" i="36"/>
  <c r="U35" i="36"/>
  <c r="S35" i="36"/>
  <c r="AJ34" i="36"/>
  <c r="AI34" i="36"/>
  <c r="V34" i="36"/>
  <c r="U34" i="36"/>
  <c r="S34" i="36"/>
  <c r="AJ33" i="36"/>
  <c r="AI33" i="36"/>
  <c r="V33" i="36"/>
  <c r="U33" i="36"/>
  <c r="S33" i="36"/>
  <c r="AJ32" i="36"/>
  <c r="AI32" i="36"/>
  <c r="V32" i="36"/>
  <c r="U32" i="36"/>
  <c r="S32" i="36"/>
  <c r="AJ31" i="36"/>
  <c r="AI31" i="36"/>
  <c r="V31" i="36"/>
  <c r="U31" i="36"/>
  <c r="S31" i="36"/>
  <c r="AJ30" i="36"/>
  <c r="AI30" i="36"/>
  <c r="V30" i="36"/>
  <c r="U30" i="36"/>
  <c r="S30" i="36"/>
  <c r="AJ29" i="36"/>
  <c r="AI29" i="36"/>
  <c r="V29" i="36"/>
  <c r="U29" i="36"/>
  <c r="S29" i="36"/>
  <c r="AJ28" i="36"/>
  <c r="AI28" i="36"/>
  <c r="V28" i="36"/>
  <c r="U28" i="36"/>
  <c r="S28" i="36"/>
  <c r="AJ27" i="36"/>
  <c r="AI27" i="36"/>
  <c r="V27" i="36"/>
  <c r="U27" i="36"/>
  <c r="S27" i="36"/>
  <c r="AJ26" i="36"/>
  <c r="AI26" i="36"/>
  <c r="V26" i="36"/>
  <c r="U26" i="36"/>
  <c r="S26" i="36"/>
  <c r="AJ25" i="36"/>
  <c r="AI25" i="36"/>
  <c r="V25" i="36"/>
  <c r="U25" i="36"/>
  <c r="S25" i="36"/>
  <c r="AJ24" i="36"/>
  <c r="AI24" i="36"/>
  <c r="V24" i="36"/>
  <c r="U24" i="36"/>
  <c r="S24" i="36"/>
  <c r="AJ23" i="36"/>
  <c r="AI23" i="36"/>
  <c r="V23" i="36"/>
  <c r="U23" i="36"/>
  <c r="S23" i="36"/>
  <c r="AJ22" i="36"/>
  <c r="AI22" i="36"/>
  <c r="V22" i="36"/>
  <c r="U22" i="36"/>
  <c r="S22" i="36"/>
  <c r="AJ21" i="36"/>
  <c r="AI21" i="36"/>
  <c r="V21" i="36"/>
  <c r="U21" i="36"/>
  <c r="S21" i="36"/>
  <c r="AJ20" i="36"/>
  <c r="AI20" i="36"/>
  <c r="V20" i="36"/>
  <c r="U20" i="36"/>
  <c r="S20" i="36"/>
  <c r="AJ18" i="36"/>
  <c r="AI18" i="36"/>
  <c r="V18" i="36"/>
  <c r="U18" i="36"/>
  <c r="S18" i="36"/>
  <c r="AJ17" i="36"/>
  <c r="AI17" i="36"/>
  <c r="V17" i="36"/>
  <c r="U17" i="36"/>
  <c r="S17" i="36"/>
  <c r="AJ16" i="36"/>
  <c r="AI16" i="36"/>
  <c r="V16" i="36"/>
  <c r="U16" i="36"/>
  <c r="S16" i="36"/>
  <c r="AJ15" i="36"/>
  <c r="AI15" i="36"/>
  <c r="V15" i="36"/>
  <c r="U15" i="36"/>
  <c r="S15" i="36"/>
  <c r="AJ14" i="36"/>
  <c r="AI14" i="36"/>
  <c r="V14" i="36"/>
  <c r="U14" i="36"/>
  <c r="S14" i="36"/>
  <c r="AJ13" i="36"/>
  <c r="AI13" i="36"/>
  <c r="V13" i="36"/>
  <c r="U13" i="36"/>
  <c r="S13" i="36"/>
  <c r="AJ12" i="36"/>
  <c r="AI12" i="36"/>
  <c r="V12" i="36"/>
  <c r="U12" i="36"/>
  <c r="S12" i="36"/>
  <c r="AJ11" i="36"/>
  <c r="AI11" i="36"/>
  <c r="V11" i="36"/>
  <c r="U11" i="36"/>
  <c r="S11" i="36"/>
  <c r="AJ10" i="36"/>
  <c r="AI10" i="36"/>
  <c r="V10" i="36"/>
  <c r="U10" i="36"/>
  <c r="S10" i="36"/>
  <c r="AK9" i="36"/>
  <c r="W9" i="36"/>
  <c r="W45" i="43" l="1"/>
  <c r="S72" i="36"/>
  <c r="AK31" i="36"/>
  <c r="AK53" i="36"/>
  <c r="AK57" i="36"/>
  <c r="W59" i="36"/>
  <c r="AK36" i="36"/>
  <c r="W44" i="36"/>
  <c r="AK65" i="36"/>
  <c r="W71" i="36"/>
  <c r="W32" i="36"/>
  <c r="W46" i="36"/>
  <c r="W38" i="36"/>
  <c r="AK42" i="36"/>
  <c r="AK45" i="36"/>
  <c r="W14" i="36"/>
  <c r="W21" i="36"/>
  <c r="W24" i="36"/>
  <c r="AK26" i="36"/>
  <c r="W28" i="36"/>
  <c r="AK48" i="36"/>
  <c r="W50" i="36"/>
  <c r="W54" i="36"/>
  <c r="AK68" i="36"/>
  <c r="AK61" i="36"/>
  <c r="W36" i="36"/>
  <c r="AK41" i="36"/>
  <c r="AK50" i="36"/>
  <c r="AK58" i="36"/>
  <c r="W65" i="36"/>
  <c r="AK28" i="36"/>
  <c r="W30" i="36"/>
  <c r="AK23" i="36"/>
  <c r="AK34" i="36"/>
  <c r="W39" i="36"/>
  <c r="W42" i="36"/>
  <c r="W60" i="36"/>
  <c r="AK63" i="36"/>
  <c r="W67" i="36"/>
  <c r="V72" i="36"/>
  <c r="W52" i="36"/>
  <c r="AK11" i="36"/>
  <c r="W13" i="36"/>
  <c r="W20" i="36"/>
  <c r="AK27" i="36"/>
  <c r="W29" i="36"/>
  <c r="AK33" i="36"/>
  <c r="W35" i="36"/>
  <c r="W43" i="36"/>
  <c r="AK47" i="36"/>
  <c r="W49" i="36"/>
  <c r="AK62" i="36"/>
  <c r="W64" i="36"/>
  <c r="AK13" i="36"/>
  <c r="W15" i="36"/>
  <c r="AK17" i="36"/>
  <c r="AK20" i="36"/>
  <c r="W22" i="36"/>
  <c r="AK25" i="36"/>
  <c r="W27" i="36"/>
  <c r="AK35" i="36"/>
  <c r="W37" i="36"/>
  <c r="AK40" i="36"/>
  <c r="AK49" i="36"/>
  <c r="W51" i="36"/>
  <c r="AK55" i="36"/>
  <c r="W57" i="36"/>
  <c r="AK64" i="36"/>
  <c r="W66" i="36"/>
  <c r="AK69" i="36"/>
  <c r="AK21" i="36"/>
  <c r="AK56" i="36"/>
  <c r="W58" i="36"/>
  <c r="AK70" i="36"/>
  <c r="AK18" i="36"/>
  <c r="W11" i="36"/>
  <c r="AK15" i="36"/>
  <c r="W23" i="36"/>
  <c r="W25" i="36"/>
  <c r="W31" i="36"/>
  <c r="AK37" i="36"/>
  <c r="W40" i="36"/>
  <c r="AK43" i="36"/>
  <c r="W45" i="36"/>
  <c r="W47" i="36"/>
  <c r="AK51" i="36"/>
  <c r="W53" i="36"/>
  <c r="W55" i="36"/>
  <c r="AK59" i="36"/>
  <c r="W61" i="36"/>
  <c r="W62" i="36"/>
  <c r="AK66" i="36"/>
  <c r="W68" i="36"/>
  <c r="W69" i="36"/>
  <c r="W10" i="36"/>
  <c r="AK12" i="36"/>
  <c r="AK14" i="36"/>
  <c r="W16" i="36"/>
  <c r="AI72" i="36"/>
  <c r="AI79" i="36" s="1"/>
  <c r="W17" i="36"/>
  <c r="AK22" i="36"/>
  <c r="AK29" i="36"/>
  <c r="W33" i="36"/>
  <c r="U72" i="36"/>
  <c r="U79" i="36" s="1"/>
  <c r="AJ72" i="36"/>
  <c r="AJ79" i="36" s="1"/>
  <c r="W12" i="36"/>
  <c r="AK16" i="36"/>
  <c r="W18" i="36"/>
  <c r="AK24" i="36"/>
  <c r="W26" i="36"/>
  <c r="AK30" i="36"/>
  <c r="AK32" i="36"/>
  <c r="W34" i="36"/>
  <c r="AK38" i="36"/>
  <c r="AK39" i="36"/>
  <c r="W41" i="36"/>
  <c r="AK44" i="36"/>
  <c r="AK46" i="36"/>
  <c r="W48" i="36"/>
  <c r="AK52" i="36"/>
  <c r="AK54" i="36"/>
  <c r="W56" i="36"/>
  <c r="AK60" i="36"/>
  <c r="W63" i="36"/>
  <c r="AK67" i="36"/>
  <c r="W70" i="36"/>
  <c r="AK71" i="36"/>
  <c r="AK10" i="36"/>
  <c r="W46" i="43" l="1"/>
  <c r="V79" i="36"/>
  <c r="V72" i="43"/>
  <c r="V79" i="43" s="1"/>
  <c r="W72" i="36"/>
  <c r="AK72" i="36"/>
  <c r="AK79" i="36" s="1"/>
  <c r="AK9" i="35"/>
  <c r="W9" i="35"/>
  <c r="W47" i="43" l="1"/>
  <c r="W79" i="36"/>
  <c r="S42" i="34"/>
  <c r="AI26" i="34"/>
  <c r="AJ22" i="34"/>
  <c r="AI18" i="34"/>
  <c r="AI16" i="34"/>
  <c r="AJ15" i="34"/>
  <c r="AI12" i="34"/>
  <c r="AJ11" i="34"/>
  <c r="AJ10" i="34"/>
  <c r="U10" i="34"/>
  <c r="AO10" i="34" s="1"/>
  <c r="AJ71" i="34"/>
  <c r="AI70" i="34"/>
  <c r="AJ70" i="34"/>
  <c r="S70" i="34"/>
  <c r="AJ69" i="34"/>
  <c r="AJ68" i="34"/>
  <c r="AJ67" i="34"/>
  <c r="AJ66" i="34"/>
  <c r="AJ65" i="34"/>
  <c r="AJ64" i="34"/>
  <c r="AJ63" i="34"/>
  <c r="S63" i="34"/>
  <c r="AJ62" i="34"/>
  <c r="AJ61" i="34"/>
  <c r="AI60" i="34"/>
  <c r="AJ60" i="34"/>
  <c r="S60" i="34"/>
  <c r="AJ59" i="34"/>
  <c r="AJ58" i="34"/>
  <c r="AJ57" i="34"/>
  <c r="AI56" i="34"/>
  <c r="AJ56" i="34"/>
  <c r="AJ55" i="34"/>
  <c r="AI54" i="34"/>
  <c r="AJ54" i="34"/>
  <c r="AJ53" i="34"/>
  <c r="AJ52" i="34"/>
  <c r="AJ51" i="34"/>
  <c r="AJ50" i="34"/>
  <c r="AJ49" i="34"/>
  <c r="AJ48" i="34"/>
  <c r="AJ47" i="34"/>
  <c r="AJ46" i="34"/>
  <c r="AJ45" i="34"/>
  <c r="AI44" i="34"/>
  <c r="AJ44" i="34"/>
  <c r="S44" i="34"/>
  <c r="AJ43" i="34"/>
  <c r="AJ42" i="34"/>
  <c r="AI41" i="34"/>
  <c r="AJ41" i="34"/>
  <c r="AJ40" i="34"/>
  <c r="AI39" i="34"/>
  <c r="AI38" i="34"/>
  <c r="AJ37" i="34"/>
  <c r="AI36" i="34"/>
  <c r="AJ35" i="34"/>
  <c r="AI34" i="34"/>
  <c r="AJ33" i="34"/>
  <c r="AI32" i="34"/>
  <c r="AJ31" i="34"/>
  <c r="AI30" i="34"/>
  <c r="AJ29" i="34"/>
  <c r="AI28" i="34"/>
  <c r="AJ27" i="34"/>
  <c r="AJ25" i="34"/>
  <c r="AI24" i="34"/>
  <c r="AJ23" i="34"/>
  <c r="AI21" i="34"/>
  <c r="AJ20" i="34"/>
  <c r="AJ17" i="34"/>
  <c r="AI14" i="34"/>
  <c r="AI13" i="34"/>
  <c r="V10" i="34"/>
  <c r="AK9" i="34"/>
  <c r="W9" i="34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AJ72" i="33"/>
  <c r="AI72" i="33"/>
  <c r="V72" i="33"/>
  <c r="U72" i="33"/>
  <c r="S72" i="33"/>
  <c r="AJ71" i="33"/>
  <c r="AI71" i="33"/>
  <c r="V71" i="33"/>
  <c r="AJ70" i="33"/>
  <c r="AI70" i="33"/>
  <c r="V70" i="33"/>
  <c r="U70" i="33"/>
  <c r="S70" i="33"/>
  <c r="AJ69" i="33"/>
  <c r="AI69" i="33"/>
  <c r="V69" i="33"/>
  <c r="U69" i="33"/>
  <c r="S69" i="33"/>
  <c r="AJ68" i="33"/>
  <c r="AI68" i="33"/>
  <c r="V68" i="33"/>
  <c r="U68" i="33"/>
  <c r="S68" i="33"/>
  <c r="AJ67" i="33"/>
  <c r="AI67" i="33"/>
  <c r="V67" i="33"/>
  <c r="U67" i="33"/>
  <c r="S67" i="33"/>
  <c r="AJ66" i="33"/>
  <c r="AI66" i="33"/>
  <c r="V66" i="33"/>
  <c r="U66" i="33"/>
  <c r="S66" i="33"/>
  <c r="AJ65" i="33"/>
  <c r="AI65" i="33"/>
  <c r="V65" i="33"/>
  <c r="U65" i="33"/>
  <c r="S65" i="33"/>
  <c r="AJ64" i="33"/>
  <c r="AI64" i="33"/>
  <c r="V64" i="33"/>
  <c r="U64" i="33"/>
  <c r="S64" i="33"/>
  <c r="AJ63" i="33"/>
  <c r="AI63" i="33"/>
  <c r="V63" i="33"/>
  <c r="U63" i="33"/>
  <c r="S63" i="33"/>
  <c r="AJ62" i="33"/>
  <c r="AI62" i="33"/>
  <c r="V62" i="33"/>
  <c r="U62" i="33"/>
  <c r="S62" i="33"/>
  <c r="AJ61" i="33"/>
  <c r="AI61" i="33"/>
  <c r="V61" i="33"/>
  <c r="U61" i="33"/>
  <c r="S61" i="33"/>
  <c r="AJ60" i="33"/>
  <c r="AI60" i="33"/>
  <c r="V60" i="33"/>
  <c r="U60" i="33"/>
  <c r="S60" i="33"/>
  <c r="AJ59" i="33"/>
  <c r="AI59" i="33"/>
  <c r="V59" i="33"/>
  <c r="U59" i="33"/>
  <c r="S59" i="33"/>
  <c r="AJ58" i="33"/>
  <c r="AI58" i="33"/>
  <c r="V58" i="33"/>
  <c r="U58" i="33"/>
  <c r="S58" i="33"/>
  <c r="AJ57" i="33"/>
  <c r="AI57" i="33"/>
  <c r="V57" i="33"/>
  <c r="U57" i="33"/>
  <c r="S57" i="33"/>
  <c r="AJ56" i="33"/>
  <c r="AI56" i="33"/>
  <c r="V56" i="33"/>
  <c r="U56" i="33"/>
  <c r="S56" i="33"/>
  <c r="AJ55" i="33"/>
  <c r="AI55" i="33"/>
  <c r="V55" i="33"/>
  <c r="U55" i="33"/>
  <c r="S55" i="33"/>
  <c r="AJ54" i="33"/>
  <c r="AI54" i="33"/>
  <c r="V54" i="33"/>
  <c r="U54" i="33"/>
  <c r="S54" i="33"/>
  <c r="AJ53" i="33"/>
  <c r="AI53" i="33"/>
  <c r="V53" i="33"/>
  <c r="U53" i="33"/>
  <c r="S53" i="33"/>
  <c r="AJ52" i="33"/>
  <c r="AI52" i="33"/>
  <c r="V52" i="33"/>
  <c r="U52" i="33"/>
  <c r="S52" i="33"/>
  <c r="AJ51" i="33"/>
  <c r="AI51" i="33"/>
  <c r="V51" i="33"/>
  <c r="U51" i="33"/>
  <c r="S51" i="33"/>
  <c r="AJ50" i="33"/>
  <c r="AI50" i="33"/>
  <c r="V50" i="33"/>
  <c r="U50" i="33"/>
  <c r="S50" i="33"/>
  <c r="AJ49" i="33"/>
  <c r="AI49" i="33"/>
  <c r="V49" i="33"/>
  <c r="U49" i="33"/>
  <c r="S49" i="33"/>
  <c r="AJ48" i="33"/>
  <c r="AI48" i="33"/>
  <c r="V48" i="33"/>
  <c r="U48" i="33"/>
  <c r="S48" i="33"/>
  <c r="AJ47" i="33"/>
  <c r="AI47" i="33"/>
  <c r="V47" i="33"/>
  <c r="U47" i="33"/>
  <c r="S47" i="33"/>
  <c r="AJ46" i="33"/>
  <c r="AI46" i="33"/>
  <c r="V46" i="33"/>
  <c r="U46" i="33"/>
  <c r="S46" i="33"/>
  <c r="AJ45" i="33"/>
  <c r="AI45" i="33"/>
  <c r="V45" i="33"/>
  <c r="U45" i="33"/>
  <c r="S45" i="33"/>
  <c r="AJ44" i="33"/>
  <c r="AI44" i="33"/>
  <c r="V44" i="33"/>
  <c r="U44" i="33"/>
  <c r="S44" i="33"/>
  <c r="AJ43" i="33"/>
  <c r="AI43" i="33"/>
  <c r="V43" i="33"/>
  <c r="U43" i="33"/>
  <c r="S43" i="33"/>
  <c r="AJ42" i="33"/>
  <c r="AI42" i="33"/>
  <c r="V42" i="33"/>
  <c r="U42" i="33"/>
  <c r="S42" i="33"/>
  <c r="AJ41" i="33"/>
  <c r="AI41" i="33"/>
  <c r="V41" i="33"/>
  <c r="U41" i="33"/>
  <c r="S41" i="33"/>
  <c r="AJ40" i="33"/>
  <c r="AI40" i="33"/>
  <c r="V40" i="33"/>
  <c r="U40" i="33"/>
  <c r="S40" i="33"/>
  <c r="AJ39" i="33"/>
  <c r="AI39" i="33"/>
  <c r="V39" i="33"/>
  <c r="U39" i="33"/>
  <c r="S39" i="33"/>
  <c r="AJ38" i="33"/>
  <c r="AI38" i="33"/>
  <c r="V38" i="33"/>
  <c r="U38" i="33"/>
  <c r="S38" i="33"/>
  <c r="AJ37" i="33"/>
  <c r="AI37" i="33"/>
  <c r="V37" i="33"/>
  <c r="U37" i="33"/>
  <c r="S37" i="33"/>
  <c r="AJ36" i="33"/>
  <c r="AI36" i="33"/>
  <c r="V36" i="33"/>
  <c r="U36" i="33"/>
  <c r="S36" i="33"/>
  <c r="AJ35" i="33"/>
  <c r="AI35" i="33"/>
  <c r="V35" i="33"/>
  <c r="U35" i="33"/>
  <c r="S35" i="33"/>
  <c r="AJ34" i="33"/>
  <c r="AI34" i="33"/>
  <c r="V34" i="33"/>
  <c r="U34" i="33"/>
  <c r="S34" i="33"/>
  <c r="AJ33" i="33"/>
  <c r="AI33" i="33"/>
  <c r="V33" i="33"/>
  <c r="U33" i="33"/>
  <c r="S33" i="33"/>
  <c r="AJ32" i="33"/>
  <c r="AI32" i="33"/>
  <c r="V32" i="33"/>
  <c r="U32" i="33"/>
  <c r="S32" i="33"/>
  <c r="AJ31" i="33"/>
  <c r="AI31" i="33"/>
  <c r="V31" i="33"/>
  <c r="U31" i="33"/>
  <c r="S31" i="33"/>
  <c r="AJ30" i="33"/>
  <c r="AI30" i="33"/>
  <c r="V30" i="33"/>
  <c r="U30" i="33"/>
  <c r="S30" i="33"/>
  <c r="AJ29" i="33"/>
  <c r="AI29" i="33"/>
  <c r="V29" i="33"/>
  <c r="U29" i="33"/>
  <c r="S29" i="33"/>
  <c r="AJ28" i="33"/>
  <c r="AI28" i="33"/>
  <c r="V28" i="33"/>
  <c r="U28" i="33"/>
  <c r="S28" i="33"/>
  <c r="AJ27" i="33"/>
  <c r="AI27" i="33"/>
  <c r="V27" i="33"/>
  <c r="U27" i="33"/>
  <c r="S27" i="33"/>
  <c r="AJ26" i="33"/>
  <c r="AI26" i="33"/>
  <c r="V26" i="33"/>
  <c r="U26" i="33"/>
  <c r="S26" i="33"/>
  <c r="AJ25" i="33"/>
  <c r="AI25" i="33"/>
  <c r="V25" i="33"/>
  <c r="U25" i="33"/>
  <c r="S25" i="33"/>
  <c r="AJ24" i="33"/>
  <c r="AI24" i="33"/>
  <c r="V24" i="33"/>
  <c r="U24" i="33"/>
  <c r="S24" i="33"/>
  <c r="AJ23" i="33"/>
  <c r="AI23" i="33"/>
  <c r="V23" i="33"/>
  <c r="U23" i="33"/>
  <c r="S23" i="33"/>
  <c r="AJ22" i="33"/>
  <c r="AI22" i="33"/>
  <c r="V22" i="33"/>
  <c r="U22" i="33"/>
  <c r="S22" i="33"/>
  <c r="AJ21" i="33"/>
  <c r="AI21" i="33"/>
  <c r="V21" i="33"/>
  <c r="U21" i="33"/>
  <c r="S21" i="33"/>
  <c r="AJ20" i="33"/>
  <c r="AI20" i="33"/>
  <c r="V20" i="33"/>
  <c r="U20" i="33"/>
  <c r="S20" i="33"/>
  <c r="AJ18" i="33"/>
  <c r="AI18" i="33"/>
  <c r="V18" i="33"/>
  <c r="U18" i="33"/>
  <c r="S18" i="33"/>
  <c r="AJ17" i="33"/>
  <c r="AI17" i="33"/>
  <c r="V17" i="33"/>
  <c r="U17" i="33"/>
  <c r="S17" i="33"/>
  <c r="AJ16" i="33"/>
  <c r="AI16" i="33"/>
  <c r="V16" i="33"/>
  <c r="U16" i="33"/>
  <c r="S16" i="33"/>
  <c r="AJ15" i="33"/>
  <c r="AI15" i="33"/>
  <c r="V15" i="33"/>
  <c r="U15" i="33"/>
  <c r="S15" i="33"/>
  <c r="AJ14" i="33"/>
  <c r="AI14" i="33"/>
  <c r="V14" i="33"/>
  <c r="U14" i="33"/>
  <c r="S14" i="33"/>
  <c r="AJ13" i="33"/>
  <c r="AI13" i="33"/>
  <c r="V13" i="33"/>
  <c r="U13" i="33"/>
  <c r="S13" i="33"/>
  <c r="AJ12" i="33"/>
  <c r="AI12" i="33"/>
  <c r="V12" i="33"/>
  <c r="U12" i="33"/>
  <c r="S12" i="33"/>
  <c r="AJ11" i="33"/>
  <c r="AI11" i="33"/>
  <c r="V11" i="33"/>
  <c r="U11" i="33"/>
  <c r="S11" i="33"/>
  <c r="AJ10" i="33"/>
  <c r="AI10" i="33"/>
  <c r="V10" i="33"/>
  <c r="U10" i="33"/>
  <c r="S10" i="33"/>
  <c r="AK9" i="33"/>
  <c r="W9" i="33"/>
  <c r="W48" i="43" l="1"/>
  <c r="R72" i="35"/>
  <c r="R80" i="35" s="1"/>
  <c r="W71" i="33"/>
  <c r="AK57" i="33"/>
  <c r="AK51" i="33"/>
  <c r="W53" i="33"/>
  <c r="W50" i="33"/>
  <c r="AK45" i="33"/>
  <c r="AK49" i="33"/>
  <c r="W15" i="33"/>
  <c r="W22" i="33"/>
  <c r="AK35" i="33"/>
  <c r="AK52" i="33"/>
  <c r="W54" i="33"/>
  <c r="AK60" i="33"/>
  <c r="W65" i="33"/>
  <c r="AK15" i="33"/>
  <c r="AK22" i="33"/>
  <c r="W23" i="33"/>
  <c r="AK50" i="33"/>
  <c r="AK64" i="33"/>
  <c r="AK61" i="33"/>
  <c r="AK67" i="33"/>
  <c r="AK66" i="33"/>
  <c r="W58" i="33"/>
  <c r="W28" i="33"/>
  <c r="AK37" i="33"/>
  <c r="AK53" i="33"/>
  <c r="AK59" i="33"/>
  <c r="AK68" i="33"/>
  <c r="AK14" i="33"/>
  <c r="AK21" i="33"/>
  <c r="AK24" i="33"/>
  <c r="AK27" i="33"/>
  <c r="AK31" i="33"/>
  <c r="W36" i="33"/>
  <c r="W37" i="33"/>
  <c r="AK38" i="33"/>
  <c r="W39" i="33"/>
  <c r="AK72" i="33"/>
  <c r="AK36" i="33"/>
  <c r="AK58" i="33"/>
  <c r="W34" i="33"/>
  <c r="W42" i="33"/>
  <c r="W61" i="33"/>
  <c r="W48" i="33"/>
  <c r="W24" i="33"/>
  <c r="W59" i="33"/>
  <c r="W17" i="33"/>
  <c r="W68" i="33"/>
  <c r="W51" i="33"/>
  <c r="AK28" i="33"/>
  <c r="AK42" i="33"/>
  <c r="AK54" i="33"/>
  <c r="W14" i="33"/>
  <c r="AI73" i="33"/>
  <c r="AI80" i="33" s="1"/>
  <c r="AK13" i="33"/>
  <c r="AK17" i="33"/>
  <c r="AK20" i="33"/>
  <c r="AK23" i="33"/>
  <c r="AK29" i="33"/>
  <c r="W31" i="33"/>
  <c r="AK43" i="33"/>
  <c r="W45" i="33"/>
  <c r="AK55" i="33"/>
  <c r="W57" i="33"/>
  <c r="AK62" i="33"/>
  <c r="W64" i="33"/>
  <c r="AK69" i="33"/>
  <c r="W21" i="33"/>
  <c r="S73" i="33"/>
  <c r="W26" i="33"/>
  <c r="W29" i="33"/>
  <c r="AK30" i="33"/>
  <c r="W32" i="33"/>
  <c r="W41" i="33"/>
  <c r="W43" i="33"/>
  <c r="AK44" i="33"/>
  <c r="W46" i="33"/>
  <c r="W55" i="33"/>
  <c r="AK56" i="33"/>
  <c r="AK63" i="33"/>
  <c r="AK70" i="33"/>
  <c r="AI10" i="34"/>
  <c r="AK10" i="34" s="1"/>
  <c r="AK60" i="34"/>
  <c r="S10" i="34"/>
  <c r="AJ14" i="34"/>
  <c r="AK14" i="34" s="1"/>
  <c r="S46" i="34"/>
  <c r="AI46" i="34"/>
  <c r="AK46" i="34" s="1"/>
  <c r="S48" i="34"/>
  <c r="AI48" i="34"/>
  <c r="AK48" i="34" s="1"/>
  <c r="AI63" i="34"/>
  <c r="AK63" i="34" s="1"/>
  <c r="AI42" i="34"/>
  <c r="AK42" i="34" s="1"/>
  <c r="S58" i="34"/>
  <c r="AI58" i="34"/>
  <c r="AK58" i="34" s="1"/>
  <c r="S71" i="34"/>
  <c r="AI71" i="34"/>
  <c r="AJ12" i="34"/>
  <c r="AK12" i="34" s="1"/>
  <c r="AK44" i="34"/>
  <c r="S54" i="34"/>
  <c r="S56" i="34"/>
  <c r="S74" i="34"/>
  <c r="W10" i="34"/>
  <c r="AJ13" i="34"/>
  <c r="AK13" i="34" s="1"/>
  <c r="AK41" i="34"/>
  <c r="S50" i="34"/>
  <c r="AI50" i="34"/>
  <c r="AK50" i="34" s="1"/>
  <c r="S52" i="34"/>
  <c r="AI52" i="34"/>
  <c r="AK52" i="34" s="1"/>
  <c r="AK54" i="34"/>
  <c r="AK56" i="34"/>
  <c r="S65" i="34"/>
  <c r="AI65" i="34"/>
  <c r="AK65" i="34" s="1"/>
  <c r="S67" i="34"/>
  <c r="AI67" i="34"/>
  <c r="AK67" i="34" s="1"/>
  <c r="AK70" i="34"/>
  <c r="S21" i="34"/>
  <c r="S28" i="34"/>
  <c r="AJ28" i="34"/>
  <c r="AK28" i="34" s="1"/>
  <c r="S36" i="34"/>
  <c r="AJ36" i="34"/>
  <c r="S11" i="34"/>
  <c r="AI11" i="34"/>
  <c r="AK11" i="34" s="1"/>
  <c r="S13" i="34"/>
  <c r="S16" i="34"/>
  <c r="AJ16" i="34"/>
  <c r="AK16" i="34" s="1"/>
  <c r="S30" i="34"/>
  <c r="AJ30" i="34"/>
  <c r="AK30" i="34" s="1"/>
  <c r="S38" i="34"/>
  <c r="AJ38" i="34"/>
  <c r="AK38" i="34" s="1"/>
  <c r="S24" i="34"/>
  <c r="AJ24" i="34"/>
  <c r="AK24" i="34" s="1"/>
  <c r="S32" i="34"/>
  <c r="AJ32" i="34"/>
  <c r="AK32" i="34" s="1"/>
  <c r="S39" i="34"/>
  <c r="AJ39" i="34"/>
  <c r="AJ21" i="34"/>
  <c r="AK21" i="34" s="1"/>
  <c r="R72" i="34"/>
  <c r="R81" i="34" s="1"/>
  <c r="S12" i="34"/>
  <c r="S14" i="34"/>
  <c r="S18" i="34"/>
  <c r="AJ18" i="34"/>
  <c r="AK18" i="34" s="1"/>
  <c r="S26" i="34"/>
  <c r="AJ26" i="34"/>
  <c r="AK26" i="34" s="1"/>
  <c r="S34" i="34"/>
  <c r="AJ34" i="34"/>
  <c r="AK34" i="34" s="1"/>
  <c r="S41" i="34"/>
  <c r="S15" i="34"/>
  <c r="AI15" i="34"/>
  <c r="AK15" i="34" s="1"/>
  <c r="S17" i="34"/>
  <c r="AI17" i="34"/>
  <c r="AK17" i="34" s="1"/>
  <c r="S20" i="34"/>
  <c r="AI20" i="34"/>
  <c r="AK20" i="34" s="1"/>
  <c r="S22" i="34"/>
  <c r="AI22" i="34"/>
  <c r="AK22" i="34" s="1"/>
  <c r="S23" i="34"/>
  <c r="AI23" i="34"/>
  <c r="AK23" i="34" s="1"/>
  <c r="S25" i="34"/>
  <c r="AI25" i="34"/>
  <c r="AK25" i="34" s="1"/>
  <c r="S27" i="34"/>
  <c r="AI27" i="34"/>
  <c r="AK27" i="34" s="1"/>
  <c r="S29" i="34"/>
  <c r="AI29" i="34"/>
  <c r="AK29" i="34" s="1"/>
  <c r="S31" i="34"/>
  <c r="AI31" i="34"/>
  <c r="AK31" i="34" s="1"/>
  <c r="S33" i="34"/>
  <c r="AI33" i="34"/>
  <c r="AK33" i="34" s="1"/>
  <c r="S35" i="34"/>
  <c r="AI35" i="34"/>
  <c r="S37" i="34"/>
  <c r="AI37" i="34"/>
  <c r="AK37" i="34" s="1"/>
  <c r="S40" i="34"/>
  <c r="AI40" i="34"/>
  <c r="AK40" i="34" s="1"/>
  <c r="S43" i="34"/>
  <c r="AI43" i="34"/>
  <c r="S45" i="34"/>
  <c r="AI45" i="34"/>
  <c r="AK45" i="34" s="1"/>
  <c r="S47" i="34"/>
  <c r="AI47" i="34"/>
  <c r="S49" i="34"/>
  <c r="AI49" i="34"/>
  <c r="AK49" i="34" s="1"/>
  <c r="S51" i="34"/>
  <c r="AI51" i="34"/>
  <c r="S53" i="34"/>
  <c r="AI53" i="34"/>
  <c r="S55" i="34"/>
  <c r="AI55" i="34"/>
  <c r="AK55" i="34" s="1"/>
  <c r="S57" i="34"/>
  <c r="AI57" i="34"/>
  <c r="AK57" i="34" s="1"/>
  <c r="S59" i="34"/>
  <c r="AI59" i="34"/>
  <c r="AK59" i="34" s="1"/>
  <c r="S61" i="34"/>
  <c r="AI61" i="34"/>
  <c r="AK61" i="34" s="1"/>
  <c r="S62" i="34"/>
  <c r="AI62" i="34"/>
  <c r="S64" i="34"/>
  <c r="AI64" i="34"/>
  <c r="S66" i="34"/>
  <c r="AI66" i="34"/>
  <c r="S68" i="34"/>
  <c r="AI68" i="34"/>
  <c r="S69" i="34"/>
  <c r="AI69" i="34"/>
  <c r="AK69" i="34" s="1"/>
  <c r="AK32" i="33"/>
  <c r="AK39" i="33"/>
  <c r="AK46" i="33"/>
  <c r="U73" i="33"/>
  <c r="U80" i="33" s="1"/>
  <c r="W18" i="33"/>
  <c r="AJ73" i="33"/>
  <c r="AJ80" i="33" s="1"/>
  <c r="AK11" i="33"/>
  <c r="AK47" i="33"/>
  <c r="W49" i="33"/>
  <c r="W62" i="33"/>
  <c r="W66" i="33"/>
  <c r="W69" i="33"/>
  <c r="W12" i="33"/>
  <c r="AK16" i="33"/>
  <c r="V73" i="33"/>
  <c r="V80" i="33" s="1"/>
  <c r="W13" i="33"/>
  <c r="W20" i="33"/>
  <c r="AK25" i="33"/>
  <c r="W27" i="33"/>
  <c r="AK33" i="33"/>
  <c r="W35" i="33"/>
  <c r="AK40" i="33"/>
  <c r="W10" i="33"/>
  <c r="W11" i="33"/>
  <c r="AK12" i="33"/>
  <c r="W16" i="33"/>
  <c r="AK18" i="33"/>
  <c r="W25" i="33"/>
  <c r="AK26" i="33"/>
  <c r="W30" i="33"/>
  <c r="W33" i="33"/>
  <c r="AK34" i="33"/>
  <c r="W38" i="33"/>
  <c r="W40" i="33"/>
  <c r="AK41" i="33"/>
  <c r="W44" i="33"/>
  <c r="W47" i="33"/>
  <c r="AK48" i="33"/>
  <c r="W52" i="33"/>
  <c r="W56" i="33"/>
  <c r="W60" i="33"/>
  <c r="W63" i="33"/>
  <c r="AK65" i="33"/>
  <c r="W67" i="33"/>
  <c r="W70" i="33"/>
  <c r="AK71" i="33"/>
  <c r="W72" i="33"/>
  <c r="AK10" i="33"/>
  <c r="M72" i="31"/>
  <c r="M72" i="30"/>
  <c r="W49" i="43" l="1"/>
  <c r="AK62" i="34"/>
  <c r="AK36" i="34"/>
  <c r="AK68" i="34"/>
  <c r="AK71" i="34"/>
  <c r="AK66" i="34"/>
  <c r="AK51" i="34"/>
  <c r="AK64" i="34"/>
  <c r="AK43" i="34"/>
  <c r="AK53" i="34"/>
  <c r="AK47" i="34"/>
  <c r="AK35" i="34"/>
  <c r="AK39" i="34"/>
  <c r="AK73" i="33"/>
  <c r="AK80" i="33" s="1"/>
  <c r="W73" i="33"/>
  <c r="W80" i="33" s="1"/>
  <c r="S79" i="34"/>
  <c r="S72" i="34"/>
  <c r="AI72" i="34"/>
  <c r="AI79" i="34" s="1"/>
  <c r="U72" i="34"/>
  <c r="V72" i="34"/>
  <c r="V79" i="34" s="1"/>
  <c r="AJ72" i="34"/>
  <c r="AJ79" i="34" s="1"/>
  <c r="R72" i="31"/>
  <c r="Q72" i="31"/>
  <c r="P72" i="31"/>
  <c r="O72" i="31"/>
  <c r="N72" i="31"/>
  <c r="L72" i="31"/>
  <c r="K72" i="31"/>
  <c r="J72" i="31"/>
  <c r="I72" i="31"/>
  <c r="H72" i="31"/>
  <c r="G72" i="31"/>
  <c r="F72" i="31"/>
  <c r="E72" i="31"/>
  <c r="D72" i="31"/>
  <c r="C72" i="31"/>
  <c r="AJ71" i="31"/>
  <c r="AI71" i="31"/>
  <c r="V71" i="31"/>
  <c r="U71" i="31"/>
  <c r="S71" i="31"/>
  <c r="AJ70" i="31"/>
  <c r="AI70" i="31"/>
  <c r="V70" i="31"/>
  <c r="U70" i="31"/>
  <c r="S70" i="31"/>
  <c r="AJ69" i="31"/>
  <c r="AI69" i="31"/>
  <c r="V69" i="31"/>
  <c r="U69" i="31"/>
  <c r="S69" i="31"/>
  <c r="AJ68" i="31"/>
  <c r="AI68" i="31"/>
  <c r="V68" i="31"/>
  <c r="U68" i="31"/>
  <c r="S68" i="31"/>
  <c r="AJ67" i="31"/>
  <c r="AI67" i="31"/>
  <c r="V67" i="31"/>
  <c r="U67" i="31"/>
  <c r="S67" i="31"/>
  <c r="AJ66" i="31"/>
  <c r="AI66" i="31"/>
  <c r="V66" i="31"/>
  <c r="U66" i="31"/>
  <c r="S66" i="31"/>
  <c r="AJ65" i="31"/>
  <c r="AI65" i="31"/>
  <c r="V65" i="31"/>
  <c r="U65" i="31"/>
  <c r="S65" i="31"/>
  <c r="AJ64" i="31"/>
  <c r="AI64" i="31"/>
  <c r="V64" i="31"/>
  <c r="U64" i="31"/>
  <c r="S64" i="31"/>
  <c r="AJ63" i="31"/>
  <c r="AI63" i="31"/>
  <c r="V63" i="31"/>
  <c r="U63" i="31"/>
  <c r="S63" i="31"/>
  <c r="AJ62" i="31"/>
  <c r="AI62" i="31"/>
  <c r="V62" i="31"/>
  <c r="U62" i="31"/>
  <c r="S62" i="31"/>
  <c r="AJ61" i="31"/>
  <c r="AI61" i="31"/>
  <c r="V61" i="31"/>
  <c r="U61" i="31"/>
  <c r="S61" i="31"/>
  <c r="AJ60" i="31"/>
  <c r="AI60" i="31"/>
  <c r="V60" i="31"/>
  <c r="U60" i="31"/>
  <c r="S60" i="31"/>
  <c r="AJ59" i="31"/>
  <c r="AI59" i="31"/>
  <c r="V59" i="31"/>
  <c r="U59" i="31"/>
  <c r="S59" i="31"/>
  <c r="AJ58" i="31"/>
  <c r="AI58" i="31"/>
  <c r="V58" i="31"/>
  <c r="U58" i="31"/>
  <c r="S58" i="31"/>
  <c r="AJ57" i="31"/>
  <c r="AI57" i="31"/>
  <c r="V57" i="31"/>
  <c r="U57" i="31"/>
  <c r="S57" i="31"/>
  <c r="AJ56" i="31"/>
  <c r="AI56" i="31"/>
  <c r="V56" i="31"/>
  <c r="U56" i="31"/>
  <c r="S56" i="31"/>
  <c r="AJ55" i="31"/>
  <c r="AI55" i="31"/>
  <c r="V55" i="31"/>
  <c r="U55" i="31"/>
  <c r="S55" i="31"/>
  <c r="AJ54" i="31"/>
  <c r="AI54" i="31"/>
  <c r="V54" i="31"/>
  <c r="U54" i="31"/>
  <c r="S54" i="31"/>
  <c r="AJ53" i="31"/>
  <c r="AI53" i="31"/>
  <c r="V53" i="31"/>
  <c r="U53" i="31"/>
  <c r="S53" i="31"/>
  <c r="AJ52" i="31"/>
  <c r="AI52" i="31"/>
  <c r="V52" i="31"/>
  <c r="U52" i="31"/>
  <c r="S52" i="31"/>
  <c r="AJ51" i="31"/>
  <c r="AI51" i="31"/>
  <c r="V51" i="31"/>
  <c r="U51" i="31"/>
  <c r="S51" i="31"/>
  <c r="AJ50" i="31"/>
  <c r="AI50" i="31"/>
  <c r="V50" i="31"/>
  <c r="U50" i="31"/>
  <c r="S50" i="31"/>
  <c r="AJ49" i="31"/>
  <c r="AI49" i="31"/>
  <c r="V49" i="31"/>
  <c r="U49" i="31"/>
  <c r="S49" i="31"/>
  <c r="AJ48" i="31"/>
  <c r="AI48" i="31"/>
  <c r="V48" i="31"/>
  <c r="U48" i="31"/>
  <c r="S48" i="31"/>
  <c r="AJ47" i="31"/>
  <c r="AI47" i="31"/>
  <c r="V47" i="31"/>
  <c r="U47" i="31"/>
  <c r="S47" i="31"/>
  <c r="AJ46" i="31"/>
  <c r="AI46" i="31"/>
  <c r="V46" i="31"/>
  <c r="U46" i="31"/>
  <c r="S46" i="31"/>
  <c r="AJ45" i="31"/>
  <c r="AI45" i="31"/>
  <c r="V45" i="31"/>
  <c r="U45" i="31"/>
  <c r="S45" i="31"/>
  <c r="AJ44" i="31"/>
  <c r="AI44" i="31"/>
  <c r="V44" i="31"/>
  <c r="U44" i="31"/>
  <c r="S44" i="31"/>
  <c r="AJ43" i="31"/>
  <c r="AI43" i="31"/>
  <c r="V43" i="31"/>
  <c r="U43" i="31"/>
  <c r="S43" i="31"/>
  <c r="AJ42" i="31"/>
  <c r="AI42" i="31"/>
  <c r="V42" i="31"/>
  <c r="U42" i="31"/>
  <c r="S42" i="31"/>
  <c r="AJ41" i="31"/>
  <c r="AI41" i="31"/>
  <c r="V41" i="31"/>
  <c r="U41" i="31"/>
  <c r="S41" i="31"/>
  <c r="AJ40" i="31"/>
  <c r="AI40" i="31"/>
  <c r="V40" i="31"/>
  <c r="U40" i="31"/>
  <c r="S40" i="31"/>
  <c r="AJ39" i="31"/>
  <c r="AI39" i="31"/>
  <c r="V39" i="31"/>
  <c r="U39" i="31"/>
  <c r="S39" i="31"/>
  <c r="AJ38" i="31"/>
  <c r="AI38" i="31"/>
  <c r="V38" i="31"/>
  <c r="U38" i="31"/>
  <c r="S38" i="31"/>
  <c r="AJ37" i="31"/>
  <c r="AI37" i="31"/>
  <c r="V37" i="31"/>
  <c r="U37" i="31"/>
  <c r="S37" i="31"/>
  <c r="AJ36" i="31"/>
  <c r="AI36" i="31"/>
  <c r="V36" i="31"/>
  <c r="U36" i="31"/>
  <c r="S36" i="31"/>
  <c r="AJ35" i="31"/>
  <c r="AI35" i="31"/>
  <c r="V35" i="31"/>
  <c r="U35" i="31"/>
  <c r="S35" i="31"/>
  <c r="AJ34" i="31"/>
  <c r="AI34" i="31"/>
  <c r="V34" i="31"/>
  <c r="U34" i="31"/>
  <c r="S34" i="31"/>
  <c r="AJ33" i="31"/>
  <c r="AI33" i="31"/>
  <c r="V33" i="31"/>
  <c r="U33" i="31"/>
  <c r="S33" i="31"/>
  <c r="AJ32" i="31"/>
  <c r="AI32" i="31"/>
  <c r="V32" i="31"/>
  <c r="U32" i="31"/>
  <c r="S32" i="31"/>
  <c r="AJ31" i="31"/>
  <c r="AI31" i="31"/>
  <c r="V31" i="31"/>
  <c r="U31" i="31"/>
  <c r="S31" i="31"/>
  <c r="AJ30" i="31"/>
  <c r="AI30" i="31"/>
  <c r="V30" i="31"/>
  <c r="U30" i="31"/>
  <c r="S30" i="31"/>
  <c r="AJ29" i="31"/>
  <c r="AI29" i="31"/>
  <c r="V29" i="31"/>
  <c r="U29" i="31"/>
  <c r="S29" i="31"/>
  <c r="AJ28" i="31"/>
  <c r="AI28" i="31"/>
  <c r="V28" i="31"/>
  <c r="U28" i="31"/>
  <c r="S28" i="31"/>
  <c r="AJ27" i="31"/>
  <c r="AI27" i="31"/>
  <c r="V27" i="31"/>
  <c r="U27" i="31"/>
  <c r="S27" i="31"/>
  <c r="AJ26" i="31"/>
  <c r="AI26" i="31"/>
  <c r="V26" i="31"/>
  <c r="U26" i="31"/>
  <c r="S26" i="31"/>
  <c r="AJ25" i="31"/>
  <c r="AI25" i="31"/>
  <c r="V25" i="31"/>
  <c r="U25" i="31"/>
  <c r="S25" i="31"/>
  <c r="AJ24" i="31"/>
  <c r="AI24" i="31"/>
  <c r="V24" i="31"/>
  <c r="U24" i="31"/>
  <c r="S24" i="31"/>
  <c r="AJ23" i="31"/>
  <c r="AI23" i="31"/>
  <c r="V23" i="31"/>
  <c r="U23" i="31"/>
  <c r="S23" i="31"/>
  <c r="AJ22" i="31"/>
  <c r="AI22" i="31"/>
  <c r="V22" i="31"/>
  <c r="U22" i="31"/>
  <c r="S22" i="31"/>
  <c r="AJ21" i="31"/>
  <c r="AI21" i="31"/>
  <c r="V21" i="31"/>
  <c r="U21" i="31"/>
  <c r="S21" i="31"/>
  <c r="AJ20" i="31"/>
  <c r="AI20" i="31"/>
  <c r="V20" i="31"/>
  <c r="U20" i="31"/>
  <c r="S20" i="31"/>
  <c r="AJ18" i="31"/>
  <c r="AI18" i="31"/>
  <c r="V18" i="31"/>
  <c r="U18" i="31"/>
  <c r="S18" i="31"/>
  <c r="AJ17" i="31"/>
  <c r="AI17" i="31"/>
  <c r="V17" i="31"/>
  <c r="U17" i="31"/>
  <c r="S17" i="31"/>
  <c r="AJ16" i="31"/>
  <c r="AI16" i="31"/>
  <c r="V16" i="31"/>
  <c r="U16" i="31"/>
  <c r="S16" i="31"/>
  <c r="AJ15" i="31"/>
  <c r="AI15" i="31"/>
  <c r="V15" i="31"/>
  <c r="U15" i="31"/>
  <c r="S15" i="31"/>
  <c r="AJ14" i="31"/>
  <c r="AI14" i="31"/>
  <c r="V14" i="31"/>
  <c r="U14" i="31"/>
  <c r="S14" i="31"/>
  <c r="AJ13" i="31"/>
  <c r="AI13" i="31"/>
  <c r="V13" i="31"/>
  <c r="U13" i="31"/>
  <c r="S13" i="31"/>
  <c r="AJ12" i="31"/>
  <c r="AI12" i="31"/>
  <c r="V12" i="31"/>
  <c r="U12" i="31"/>
  <c r="S12" i="31"/>
  <c r="AJ11" i="31"/>
  <c r="AI11" i="31"/>
  <c r="V11" i="31"/>
  <c r="U11" i="31"/>
  <c r="S11" i="31"/>
  <c r="AJ10" i="31"/>
  <c r="AI10" i="31"/>
  <c r="V10" i="31"/>
  <c r="U10" i="31"/>
  <c r="S10" i="31"/>
  <c r="AK9" i="31"/>
  <c r="W9" i="31"/>
  <c r="W50" i="43" l="1"/>
  <c r="U79" i="34"/>
  <c r="AO72" i="34"/>
  <c r="W28" i="31"/>
  <c r="W36" i="31"/>
  <c r="W35" i="31"/>
  <c r="W38" i="31"/>
  <c r="AK43" i="31"/>
  <c r="AK47" i="31"/>
  <c r="AK34" i="31"/>
  <c r="W65" i="31"/>
  <c r="AK70" i="31"/>
  <c r="AK61" i="31"/>
  <c r="W22" i="31"/>
  <c r="W33" i="31"/>
  <c r="AK16" i="31"/>
  <c r="AK10" i="31"/>
  <c r="W12" i="31"/>
  <c r="W23" i="31"/>
  <c r="AK35" i="31"/>
  <c r="AK38" i="31"/>
  <c r="W49" i="31"/>
  <c r="W50" i="31"/>
  <c r="W54" i="31"/>
  <c r="W58" i="31"/>
  <c r="W64" i="31"/>
  <c r="W13" i="31"/>
  <c r="W30" i="31"/>
  <c r="W60" i="31"/>
  <c r="AK11" i="31"/>
  <c r="AK28" i="31"/>
  <c r="W45" i="31"/>
  <c r="AK54" i="31"/>
  <c r="W56" i="31"/>
  <c r="AK12" i="31"/>
  <c r="W20" i="31"/>
  <c r="AK25" i="31"/>
  <c r="W27" i="31"/>
  <c r="AK29" i="31"/>
  <c r="W31" i="31"/>
  <c r="AK41" i="31"/>
  <c r="AK48" i="31"/>
  <c r="AK51" i="31"/>
  <c r="W53" i="31"/>
  <c r="AK55" i="31"/>
  <c r="W57" i="31"/>
  <c r="AK59" i="31"/>
  <c r="AK62" i="31"/>
  <c r="W67" i="31"/>
  <c r="W70" i="31"/>
  <c r="AK71" i="31"/>
  <c r="AK17" i="31"/>
  <c r="AK18" i="31"/>
  <c r="AK23" i="31"/>
  <c r="AK26" i="31"/>
  <c r="AK27" i="31"/>
  <c r="AK30" i="31"/>
  <c r="AK36" i="31"/>
  <c r="W41" i="31"/>
  <c r="W43" i="31"/>
  <c r="W44" i="31"/>
  <c r="W47" i="31"/>
  <c r="AK49" i="31"/>
  <c r="AK52" i="31"/>
  <c r="AK53" i="31"/>
  <c r="AK56" i="31"/>
  <c r="AK57" i="31"/>
  <c r="AK60" i="31"/>
  <c r="AK63" i="31"/>
  <c r="AK66" i="31"/>
  <c r="AK69" i="31"/>
  <c r="W17" i="31"/>
  <c r="AK44" i="31"/>
  <c r="W71" i="31"/>
  <c r="AK40" i="31"/>
  <c r="W62" i="31"/>
  <c r="W52" i="31"/>
  <c r="W16" i="31"/>
  <c r="AK32" i="31"/>
  <c r="AK42" i="31"/>
  <c r="AK46" i="31"/>
  <c r="W59" i="31"/>
  <c r="W61" i="31"/>
  <c r="W63" i="31"/>
  <c r="AK64" i="31"/>
  <c r="W66" i="31"/>
  <c r="AK67" i="31"/>
  <c r="AK14" i="31"/>
  <c r="AK22" i="31"/>
  <c r="W25" i="31"/>
  <c r="W11" i="31"/>
  <c r="W14" i="31"/>
  <c r="AK15" i="31"/>
  <c r="AK20" i="31"/>
  <c r="AK24" i="31"/>
  <c r="W26" i="31"/>
  <c r="W29" i="31"/>
  <c r="W32" i="31"/>
  <c r="AK33" i="31"/>
  <c r="W37" i="31"/>
  <c r="AK39" i="31"/>
  <c r="W42" i="31"/>
  <c r="W46" i="31"/>
  <c r="W55" i="31"/>
  <c r="AK58" i="31"/>
  <c r="AK65" i="31"/>
  <c r="AK68" i="31"/>
  <c r="W69" i="31"/>
  <c r="AK13" i="31"/>
  <c r="W24" i="31"/>
  <c r="AK31" i="31"/>
  <c r="W39" i="31"/>
  <c r="AK45" i="31"/>
  <c r="AK72" i="34"/>
  <c r="AK79" i="34" s="1"/>
  <c r="W72" i="34"/>
  <c r="W79" i="34" s="1"/>
  <c r="AK21" i="31"/>
  <c r="W21" i="31"/>
  <c r="AK37" i="31"/>
  <c r="AI72" i="31"/>
  <c r="AI79" i="31" s="1"/>
  <c r="W15" i="31"/>
  <c r="W48" i="31"/>
  <c r="W68" i="31"/>
  <c r="AK50" i="31"/>
  <c r="W18" i="31"/>
  <c r="S72" i="31"/>
  <c r="W40" i="31"/>
  <c r="W51" i="31"/>
  <c r="W10" i="31"/>
  <c r="W34" i="31"/>
  <c r="V72" i="31"/>
  <c r="V79" i="31" s="1"/>
  <c r="U72" i="31"/>
  <c r="U79" i="31" s="1"/>
  <c r="AJ72" i="31"/>
  <c r="AJ79" i="31" s="1"/>
  <c r="W51" i="43" l="1"/>
  <c r="AK72" i="31"/>
  <c r="AK79" i="31" s="1"/>
  <c r="W72" i="31"/>
  <c r="W79" i="31" s="1"/>
  <c r="R72" i="30"/>
  <c r="Q72" i="30"/>
  <c r="P72" i="30"/>
  <c r="O72" i="30"/>
  <c r="N72" i="30"/>
  <c r="L72" i="30"/>
  <c r="K72" i="30"/>
  <c r="J72" i="30"/>
  <c r="I72" i="30"/>
  <c r="H72" i="30"/>
  <c r="G72" i="30"/>
  <c r="F72" i="30"/>
  <c r="E72" i="30"/>
  <c r="D72" i="30"/>
  <c r="C72" i="30"/>
  <c r="AJ71" i="30"/>
  <c r="AI71" i="30"/>
  <c r="V71" i="30"/>
  <c r="U71" i="30"/>
  <c r="S71" i="30"/>
  <c r="AJ70" i="30"/>
  <c r="AI70" i="30"/>
  <c r="V70" i="30"/>
  <c r="U70" i="30"/>
  <c r="S70" i="30"/>
  <c r="AJ69" i="30"/>
  <c r="AI69" i="30"/>
  <c r="V69" i="30"/>
  <c r="U69" i="30"/>
  <c r="S69" i="30"/>
  <c r="AJ68" i="30"/>
  <c r="AI68" i="30"/>
  <c r="V68" i="30"/>
  <c r="U68" i="30"/>
  <c r="S68" i="30"/>
  <c r="AJ67" i="30"/>
  <c r="AI67" i="30"/>
  <c r="V67" i="30"/>
  <c r="U67" i="30"/>
  <c r="S67" i="30"/>
  <c r="AJ66" i="30"/>
  <c r="AI66" i="30"/>
  <c r="V66" i="30"/>
  <c r="U66" i="30"/>
  <c r="S66" i="30"/>
  <c r="AJ65" i="30"/>
  <c r="AI65" i="30"/>
  <c r="V65" i="30"/>
  <c r="U65" i="30"/>
  <c r="S65" i="30"/>
  <c r="AJ64" i="30"/>
  <c r="AI64" i="30"/>
  <c r="V64" i="30"/>
  <c r="U64" i="30"/>
  <c r="S64" i="30"/>
  <c r="AJ63" i="30"/>
  <c r="AI63" i="30"/>
  <c r="V63" i="30"/>
  <c r="U63" i="30"/>
  <c r="S63" i="30"/>
  <c r="AJ62" i="30"/>
  <c r="AI62" i="30"/>
  <c r="V62" i="30"/>
  <c r="U62" i="30"/>
  <c r="S62" i="30"/>
  <c r="AJ61" i="30"/>
  <c r="AI61" i="30"/>
  <c r="V61" i="30"/>
  <c r="U61" i="30"/>
  <c r="S61" i="30"/>
  <c r="AJ60" i="30"/>
  <c r="AI60" i="30"/>
  <c r="V60" i="30"/>
  <c r="U60" i="30"/>
  <c r="S60" i="30"/>
  <c r="AJ59" i="30"/>
  <c r="AI59" i="30"/>
  <c r="V59" i="30"/>
  <c r="U59" i="30"/>
  <c r="S59" i="30"/>
  <c r="AJ58" i="30"/>
  <c r="AI58" i="30"/>
  <c r="V58" i="30"/>
  <c r="U58" i="30"/>
  <c r="S58" i="30"/>
  <c r="AJ57" i="30"/>
  <c r="AI57" i="30"/>
  <c r="V57" i="30"/>
  <c r="U57" i="30"/>
  <c r="S57" i="30"/>
  <c r="AJ56" i="30"/>
  <c r="AI56" i="30"/>
  <c r="V56" i="30"/>
  <c r="U56" i="30"/>
  <c r="S56" i="30"/>
  <c r="AJ55" i="30"/>
  <c r="AI55" i="30"/>
  <c r="V55" i="30"/>
  <c r="U55" i="30"/>
  <c r="S55" i="30"/>
  <c r="AJ54" i="30"/>
  <c r="AI54" i="30"/>
  <c r="V54" i="30"/>
  <c r="U54" i="30"/>
  <c r="S54" i="30"/>
  <c r="AJ53" i="30"/>
  <c r="AI53" i="30"/>
  <c r="V53" i="30"/>
  <c r="U53" i="30"/>
  <c r="S53" i="30"/>
  <c r="AJ52" i="30"/>
  <c r="AI52" i="30"/>
  <c r="V52" i="30"/>
  <c r="U52" i="30"/>
  <c r="S52" i="30"/>
  <c r="AJ51" i="30"/>
  <c r="AI51" i="30"/>
  <c r="V51" i="30"/>
  <c r="U51" i="30"/>
  <c r="S51" i="30"/>
  <c r="AJ50" i="30"/>
  <c r="AI50" i="30"/>
  <c r="V50" i="30"/>
  <c r="U50" i="30"/>
  <c r="S50" i="30"/>
  <c r="AJ49" i="30"/>
  <c r="AI49" i="30"/>
  <c r="V49" i="30"/>
  <c r="U49" i="30"/>
  <c r="S49" i="30"/>
  <c r="AJ48" i="30"/>
  <c r="AI48" i="30"/>
  <c r="V48" i="30"/>
  <c r="U48" i="30"/>
  <c r="S48" i="30"/>
  <c r="AJ47" i="30"/>
  <c r="AI47" i="30"/>
  <c r="V47" i="30"/>
  <c r="U47" i="30"/>
  <c r="S47" i="30"/>
  <c r="AJ46" i="30"/>
  <c r="AI46" i="30"/>
  <c r="V46" i="30"/>
  <c r="U46" i="30"/>
  <c r="S46" i="30"/>
  <c r="AJ45" i="30"/>
  <c r="AI45" i="30"/>
  <c r="V45" i="30"/>
  <c r="U45" i="30"/>
  <c r="S45" i="30"/>
  <c r="AJ44" i="30"/>
  <c r="AI44" i="30"/>
  <c r="V44" i="30"/>
  <c r="U44" i="30"/>
  <c r="S44" i="30"/>
  <c r="AJ43" i="30"/>
  <c r="AI43" i="30"/>
  <c r="V43" i="30"/>
  <c r="U43" i="30"/>
  <c r="S43" i="30"/>
  <c r="AJ42" i="30"/>
  <c r="AI42" i="30"/>
  <c r="V42" i="30"/>
  <c r="U42" i="30"/>
  <c r="S42" i="30"/>
  <c r="AJ41" i="30"/>
  <c r="AI41" i="30"/>
  <c r="V41" i="30"/>
  <c r="U41" i="30"/>
  <c r="S41" i="30"/>
  <c r="AJ40" i="30"/>
  <c r="AI40" i="30"/>
  <c r="V40" i="30"/>
  <c r="U40" i="30"/>
  <c r="S40" i="30"/>
  <c r="AJ39" i="30"/>
  <c r="AI39" i="30"/>
  <c r="V39" i="30"/>
  <c r="U39" i="30"/>
  <c r="S39" i="30"/>
  <c r="AJ38" i="30"/>
  <c r="AI38" i="30"/>
  <c r="V38" i="30"/>
  <c r="U38" i="30"/>
  <c r="S38" i="30"/>
  <c r="AJ37" i="30"/>
  <c r="AI37" i="30"/>
  <c r="V37" i="30"/>
  <c r="U37" i="30"/>
  <c r="S37" i="30"/>
  <c r="AJ36" i="30"/>
  <c r="AI36" i="30"/>
  <c r="V36" i="30"/>
  <c r="U36" i="30"/>
  <c r="S36" i="30"/>
  <c r="AJ35" i="30"/>
  <c r="AI35" i="30"/>
  <c r="V35" i="30"/>
  <c r="U35" i="30"/>
  <c r="S35" i="30"/>
  <c r="AJ34" i="30"/>
  <c r="AI34" i="30"/>
  <c r="V34" i="30"/>
  <c r="U34" i="30"/>
  <c r="S34" i="30"/>
  <c r="AJ33" i="30"/>
  <c r="AI33" i="30"/>
  <c r="V33" i="30"/>
  <c r="U33" i="30"/>
  <c r="S33" i="30"/>
  <c r="AJ32" i="30"/>
  <c r="AI32" i="30"/>
  <c r="V32" i="30"/>
  <c r="U32" i="30"/>
  <c r="S32" i="30"/>
  <c r="AJ31" i="30"/>
  <c r="AI31" i="30"/>
  <c r="V31" i="30"/>
  <c r="U31" i="30"/>
  <c r="S31" i="30"/>
  <c r="AJ30" i="30"/>
  <c r="AI30" i="30"/>
  <c r="V30" i="30"/>
  <c r="U30" i="30"/>
  <c r="S30" i="30"/>
  <c r="AJ29" i="30"/>
  <c r="AI29" i="30"/>
  <c r="V29" i="30"/>
  <c r="U29" i="30"/>
  <c r="S29" i="30"/>
  <c r="AJ28" i="30"/>
  <c r="AI28" i="30"/>
  <c r="V28" i="30"/>
  <c r="U28" i="30"/>
  <c r="S28" i="30"/>
  <c r="AJ27" i="30"/>
  <c r="AI27" i="30"/>
  <c r="V27" i="30"/>
  <c r="U27" i="30"/>
  <c r="S27" i="30"/>
  <c r="AJ26" i="30"/>
  <c r="AI26" i="30"/>
  <c r="V26" i="30"/>
  <c r="U26" i="30"/>
  <c r="S26" i="30"/>
  <c r="AJ25" i="30"/>
  <c r="AI25" i="30"/>
  <c r="V25" i="30"/>
  <c r="U25" i="30"/>
  <c r="S25" i="30"/>
  <c r="AJ24" i="30"/>
  <c r="AI24" i="30"/>
  <c r="V24" i="30"/>
  <c r="U24" i="30"/>
  <c r="S24" i="30"/>
  <c r="AJ23" i="30"/>
  <c r="AI23" i="30"/>
  <c r="V23" i="30"/>
  <c r="U23" i="30"/>
  <c r="S23" i="30"/>
  <c r="AJ22" i="30"/>
  <c r="AI22" i="30"/>
  <c r="V22" i="30"/>
  <c r="U22" i="30"/>
  <c r="S22" i="30"/>
  <c r="AJ21" i="30"/>
  <c r="AI21" i="30"/>
  <c r="V21" i="30"/>
  <c r="U21" i="30"/>
  <c r="S21" i="30"/>
  <c r="AJ20" i="30"/>
  <c r="AI20" i="30"/>
  <c r="V20" i="30"/>
  <c r="U20" i="30"/>
  <c r="S20" i="30"/>
  <c r="AJ18" i="30"/>
  <c r="AI18" i="30"/>
  <c r="V18" i="30"/>
  <c r="U18" i="30"/>
  <c r="S18" i="30"/>
  <c r="AJ17" i="30"/>
  <c r="AI17" i="30"/>
  <c r="V17" i="30"/>
  <c r="U17" i="30"/>
  <c r="S17" i="30"/>
  <c r="AJ16" i="30"/>
  <c r="AI16" i="30"/>
  <c r="V16" i="30"/>
  <c r="U16" i="30"/>
  <c r="S16" i="30"/>
  <c r="AJ15" i="30"/>
  <c r="AI15" i="30"/>
  <c r="V15" i="30"/>
  <c r="U15" i="30"/>
  <c r="S15" i="30"/>
  <c r="AJ14" i="30"/>
  <c r="AI14" i="30"/>
  <c r="V14" i="30"/>
  <c r="U14" i="30"/>
  <c r="S14" i="30"/>
  <c r="AJ13" i="30"/>
  <c r="AI13" i="30"/>
  <c r="V13" i="30"/>
  <c r="U13" i="30"/>
  <c r="S13" i="30"/>
  <c r="AJ12" i="30"/>
  <c r="AI12" i="30"/>
  <c r="V12" i="30"/>
  <c r="U12" i="30"/>
  <c r="S12" i="30"/>
  <c r="AJ11" i="30"/>
  <c r="AI11" i="30"/>
  <c r="V11" i="30"/>
  <c r="U11" i="30"/>
  <c r="S11" i="30"/>
  <c r="AJ10" i="30"/>
  <c r="AI10" i="30"/>
  <c r="V10" i="30"/>
  <c r="U10" i="30"/>
  <c r="S10" i="30"/>
  <c r="AK9" i="30"/>
  <c r="W9" i="30"/>
  <c r="AJ71" i="29"/>
  <c r="AJ71" i="35" s="1"/>
  <c r="AI70" i="29"/>
  <c r="AI68" i="29"/>
  <c r="AI67" i="29"/>
  <c r="AI66" i="29"/>
  <c r="AJ65" i="29"/>
  <c r="AJ65" i="35" s="1"/>
  <c r="AJ64" i="29"/>
  <c r="AJ64" i="35" s="1"/>
  <c r="AJ63" i="29"/>
  <c r="AJ63" i="35" s="1"/>
  <c r="AJ62" i="29"/>
  <c r="AJ62" i="35" s="1"/>
  <c r="AI61" i="29"/>
  <c r="AJ60" i="29"/>
  <c r="AJ60" i="35" s="1"/>
  <c r="AJ58" i="29"/>
  <c r="AJ58" i="35" s="1"/>
  <c r="AI57" i="29"/>
  <c r="AI56" i="29"/>
  <c r="AJ54" i="29"/>
  <c r="AJ54" i="35" s="1"/>
  <c r="AJ53" i="29"/>
  <c r="AJ53" i="35" s="1"/>
  <c r="AI52" i="29"/>
  <c r="AI51" i="29"/>
  <c r="AI50" i="29"/>
  <c r="AI49" i="29"/>
  <c r="AJ48" i="29"/>
  <c r="AJ48" i="35" s="1"/>
  <c r="AI47" i="29"/>
  <c r="AJ46" i="29"/>
  <c r="AJ46" i="35" s="1"/>
  <c r="AJ45" i="29"/>
  <c r="AJ45" i="35" s="1"/>
  <c r="AJ44" i="29"/>
  <c r="AJ44" i="35" s="1"/>
  <c r="AJ43" i="29"/>
  <c r="AJ43" i="35" s="1"/>
  <c r="AI42" i="29"/>
  <c r="AJ41" i="29"/>
  <c r="AJ41" i="35" s="1"/>
  <c r="AJ40" i="29"/>
  <c r="AJ40" i="35" s="1"/>
  <c r="AI39" i="29"/>
  <c r="AJ38" i="29"/>
  <c r="AJ38" i="35" s="1"/>
  <c r="AI37" i="29"/>
  <c r="AI36" i="29"/>
  <c r="AI35" i="29"/>
  <c r="AJ34" i="29"/>
  <c r="AJ34" i="35" s="1"/>
  <c r="AI33" i="29"/>
  <c r="AI32" i="29"/>
  <c r="AJ31" i="29"/>
  <c r="AJ31" i="35" s="1"/>
  <c r="AJ30" i="29"/>
  <c r="AJ30" i="35" s="1"/>
  <c r="AJ29" i="29"/>
  <c r="AJ29" i="35" s="1"/>
  <c r="AJ28" i="29"/>
  <c r="AJ28" i="35" s="1"/>
  <c r="AJ27" i="29"/>
  <c r="AJ27" i="35" s="1"/>
  <c r="AJ26" i="29"/>
  <c r="AJ26" i="35" s="1"/>
  <c r="AJ25" i="29"/>
  <c r="AJ25" i="35" s="1"/>
  <c r="AJ24" i="29"/>
  <c r="AJ24" i="35" s="1"/>
  <c r="AJ23" i="29"/>
  <c r="AJ23" i="35" s="1"/>
  <c r="AJ22" i="29"/>
  <c r="AJ22" i="35" s="1"/>
  <c r="AJ21" i="29"/>
  <c r="AJ21" i="35" s="1"/>
  <c r="AI20" i="29"/>
  <c r="AI18" i="29"/>
  <c r="AJ17" i="29"/>
  <c r="AJ17" i="35" s="1"/>
  <c r="AJ16" i="29"/>
  <c r="AJ16" i="35" s="1"/>
  <c r="AJ14" i="29"/>
  <c r="AJ14" i="35" s="1"/>
  <c r="AJ13" i="29"/>
  <c r="AJ13" i="35" s="1"/>
  <c r="AI12" i="29"/>
  <c r="AJ10" i="29"/>
  <c r="AJ10" i="35" s="1"/>
  <c r="U10" i="29"/>
  <c r="U10" i="35" s="1"/>
  <c r="AJ61" i="29"/>
  <c r="AJ61" i="35" s="1"/>
  <c r="AI58" i="29"/>
  <c r="AI46" i="29"/>
  <c r="AI27" i="29"/>
  <c r="AI17" i="29"/>
  <c r="AK9" i="29"/>
  <c r="W9" i="29"/>
  <c r="AI70" i="35" l="1"/>
  <c r="AH70" i="35"/>
  <c r="AI17" i="35"/>
  <c r="AK17" i="35" s="1"/>
  <c r="AH17" i="35"/>
  <c r="AH12" i="35"/>
  <c r="AI12" i="35"/>
  <c r="AI18" i="35"/>
  <c r="AH18" i="35"/>
  <c r="AI58" i="35"/>
  <c r="AK58" i="35" s="1"/>
  <c r="AH58" i="35"/>
  <c r="AI42" i="35"/>
  <c r="AH42" i="35"/>
  <c r="AH50" i="35"/>
  <c r="AI50" i="35"/>
  <c r="AI68" i="35"/>
  <c r="AH68" i="35"/>
  <c r="AH47" i="35"/>
  <c r="AI47" i="35"/>
  <c r="AH56" i="35"/>
  <c r="AI56" i="35"/>
  <c r="AH61" i="35"/>
  <c r="AI61" i="35"/>
  <c r="AK61" i="35" s="1"/>
  <c r="AH35" i="35"/>
  <c r="AI35" i="35"/>
  <c r="AI39" i="35"/>
  <c r="AH39" i="35"/>
  <c r="AI51" i="35"/>
  <c r="AH51" i="35"/>
  <c r="AI27" i="35"/>
  <c r="AK27" i="35" s="1"/>
  <c r="AH27" i="35"/>
  <c r="AI20" i="35"/>
  <c r="AH20" i="35"/>
  <c r="AI32" i="35"/>
  <c r="AH32" i="35"/>
  <c r="AI36" i="35"/>
  <c r="AH36" i="35"/>
  <c r="AH52" i="35"/>
  <c r="AI52" i="35"/>
  <c r="AH57" i="35"/>
  <c r="AI57" i="35"/>
  <c r="AH66" i="35"/>
  <c r="AI66" i="35"/>
  <c r="AI46" i="35"/>
  <c r="AK46" i="35" s="1"/>
  <c r="AH46" i="35"/>
  <c r="AH33" i="35"/>
  <c r="AI33" i="35"/>
  <c r="AI37" i="35"/>
  <c r="AH37" i="35"/>
  <c r="AI49" i="35"/>
  <c r="AH49" i="35"/>
  <c r="AI67" i="35"/>
  <c r="AH67" i="35"/>
  <c r="W52" i="43"/>
  <c r="E79" i="29"/>
  <c r="AK41" i="30"/>
  <c r="AK44" i="30"/>
  <c r="AK48" i="30"/>
  <c r="W28" i="30"/>
  <c r="AK30" i="30"/>
  <c r="AK34" i="30"/>
  <c r="AK23" i="30"/>
  <c r="W25" i="30"/>
  <c r="AK12" i="30"/>
  <c r="AK56" i="30"/>
  <c r="AK15" i="30"/>
  <c r="W17" i="30"/>
  <c r="AK39" i="30"/>
  <c r="W70" i="30"/>
  <c r="W11" i="30"/>
  <c r="W20" i="30"/>
  <c r="AK26" i="30"/>
  <c r="AJ35" i="29"/>
  <c r="AJ35" i="35" s="1"/>
  <c r="AI65" i="29"/>
  <c r="AJ20" i="29"/>
  <c r="AJ20" i="35" s="1"/>
  <c r="AI31" i="29"/>
  <c r="AJ50" i="29"/>
  <c r="AJ50" i="35" s="1"/>
  <c r="AI23" i="29"/>
  <c r="AI54" i="29"/>
  <c r="AI13" i="29"/>
  <c r="V49" i="35"/>
  <c r="I79" i="29"/>
  <c r="F79" i="29"/>
  <c r="AJ68" i="29"/>
  <c r="AJ68" i="35" s="1"/>
  <c r="J79" i="29"/>
  <c r="AI22" i="29"/>
  <c r="AJ56" i="29"/>
  <c r="AJ56" i="35" s="1"/>
  <c r="AJ52" i="29"/>
  <c r="AJ52" i="35" s="1"/>
  <c r="O79" i="29"/>
  <c r="V35" i="35"/>
  <c r="N79" i="29"/>
  <c r="V11" i="35"/>
  <c r="W13" i="30"/>
  <c r="AK61" i="30"/>
  <c r="W62" i="30"/>
  <c r="W64" i="30"/>
  <c r="V13" i="35"/>
  <c r="U17" i="35"/>
  <c r="V23" i="35"/>
  <c r="U31" i="35"/>
  <c r="V45" i="35"/>
  <c r="U49" i="35"/>
  <c r="U53" i="35"/>
  <c r="V61" i="35"/>
  <c r="V64" i="35"/>
  <c r="V68" i="35"/>
  <c r="W40" i="30"/>
  <c r="AK43" i="30"/>
  <c r="W45" i="30"/>
  <c r="W49" i="30"/>
  <c r="W27" i="30"/>
  <c r="AK29" i="30"/>
  <c r="W31" i="30"/>
  <c r="W35" i="30"/>
  <c r="AK53" i="30"/>
  <c r="W55" i="30"/>
  <c r="W58" i="30"/>
  <c r="AK60" i="30"/>
  <c r="AK63" i="30"/>
  <c r="AK66" i="30"/>
  <c r="W68" i="30"/>
  <c r="AI45" i="29"/>
  <c r="AJ49" i="29"/>
  <c r="AJ49" i="35" s="1"/>
  <c r="AI53" i="29"/>
  <c r="AJ57" i="29"/>
  <c r="AJ57" i="35" s="1"/>
  <c r="AI64" i="29"/>
  <c r="AI14" i="29"/>
  <c r="AI10" i="29"/>
  <c r="AI10" i="35" s="1"/>
  <c r="AK10" i="35" s="1"/>
  <c r="AI24" i="29"/>
  <c r="U23" i="35"/>
  <c r="U15" i="35"/>
  <c r="S25" i="29"/>
  <c r="V26" i="35"/>
  <c r="V30" i="35"/>
  <c r="V41" i="35"/>
  <c r="U60" i="35"/>
  <c r="U70" i="35"/>
  <c r="U13" i="35"/>
  <c r="AJ32" i="29"/>
  <c r="AJ32" i="35" s="1"/>
  <c r="AI21" i="29"/>
  <c r="AJ33" i="29"/>
  <c r="AJ33" i="35" s="1"/>
  <c r="AJ36" i="29"/>
  <c r="AJ36" i="35" s="1"/>
  <c r="AJ39" i="29"/>
  <c r="AJ39" i="35" s="1"/>
  <c r="AJ42" i="29"/>
  <c r="AJ42" i="35" s="1"/>
  <c r="AJ47" i="29"/>
  <c r="AJ47" i="35" s="1"/>
  <c r="AI63" i="29"/>
  <c r="AJ67" i="29"/>
  <c r="AJ67" i="35" s="1"/>
  <c r="G79" i="29"/>
  <c r="K79" i="29"/>
  <c r="AJ51" i="29"/>
  <c r="AJ51" i="35" s="1"/>
  <c r="AI62" i="29"/>
  <c r="V24" i="35"/>
  <c r="V28" i="35"/>
  <c r="V39" i="35"/>
  <c r="V42" i="35"/>
  <c r="V46" i="35"/>
  <c r="V50" i="35"/>
  <c r="U54" i="35"/>
  <c r="Q79" i="29"/>
  <c r="S13" i="29"/>
  <c r="AI41" i="29"/>
  <c r="U64" i="35"/>
  <c r="W56" i="30"/>
  <c r="W57" i="30"/>
  <c r="AK18" i="30"/>
  <c r="W71" i="30"/>
  <c r="U20" i="35"/>
  <c r="V20" i="35"/>
  <c r="V32" i="35"/>
  <c r="V27" i="35"/>
  <c r="V21" i="35"/>
  <c r="AJ18" i="29"/>
  <c r="AJ18" i="35" s="1"/>
  <c r="AJ37" i="29"/>
  <c r="AJ37" i="35" s="1"/>
  <c r="V57" i="35"/>
  <c r="V36" i="35"/>
  <c r="V10" i="29"/>
  <c r="V10" i="35" s="1"/>
  <c r="U68" i="35"/>
  <c r="AI28" i="29"/>
  <c r="U12" i="35"/>
  <c r="V17" i="35"/>
  <c r="S40" i="29"/>
  <c r="V18" i="35"/>
  <c r="V48" i="35"/>
  <c r="U61" i="35"/>
  <c r="W61" i="35" s="1"/>
  <c r="AN61" i="35" s="1"/>
  <c r="V71" i="35"/>
  <c r="U27" i="35"/>
  <c r="V44" i="35"/>
  <c r="V34" i="35"/>
  <c r="S56" i="29"/>
  <c r="AK10" i="30"/>
  <c r="W14" i="30"/>
  <c r="AK16" i="30"/>
  <c r="AK24" i="30"/>
  <c r="W26" i="30"/>
  <c r="AK31" i="30"/>
  <c r="W33" i="30"/>
  <c r="AK37" i="30"/>
  <c r="AK45" i="30"/>
  <c r="W47" i="30"/>
  <c r="AK51" i="30"/>
  <c r="W53" i="30"/>
  <c r="AK67" i="30"/>
  <c r="AK17" i="30"/>
  <c r="AK22" i="30"/>
  <c r="W23" i="30"/>
  <c r="AK32" i="30"/>
  <c r="W34" i="30"/>
  <c r="W36" i="30"/>
  <c r="AK38" i="30"/>
  <c r="AK46" i="30"/>
  <c r="W50" i="30"/>
  <c r="AK52" i="30"/>
  <c r="AK59" i="30"/>
  <c r="AK68" i="30"/>
  <c r="W69" i="30"/>
  <c r="AI16" i="29"/>
  <c r="AI26" i="29"/>
  <c r="AI30" i="29"/>
  <c r="AI34" i="29"/>
  <c r="U56" i="35"/>
  <c r="H72" i="29"/>
  <c r="L72" i="29"/>
  <c r="Q72" i="29"/>
  <c r="C72" i="29"/>
  <c r="S11" i="29"/>
  <c r="U69" i="35"/>
  <c r="V38" i="35"/>
  <c r="V60" i="35"/>
  <c r="V63" i="35"/>
  <c r="U71" i="35"/>
  <c r="AJ12" i="29"/>
  <c r="AJ12" i="35" s="1"/>
  <c r="S24" i="29"/>
  <c r="AI38" i="29"/>
  <c r="AK38" i="29" s="1"/>
  <c r="AI44" i="29"/>
  <c r="AI48" i="29"/>
  <c r="AJ70" i="29"/>
  <c r="AJ70" i="35" s="1"/>
  <c r="P79" i="29"/>
  <c r="S39" i="29"/>
  <c r="U57" i="35"/>
  <c r="U21" i="35"/>
  <c r="U50" i="35"/>
  <c r="V31" i="35"/>
  <c r="U35" i="35"/>
  <c r="U45" i="35"/>
  <c r="V53" i="35"/>
  <c r="U36" i="35"/>
  <c r="V15" i="35"/>
  <c r="S22" i="29"/>
  <c r="S29" i="29"/>
  <c r="S33" i="29"/>
  <c r="S37" i="29"/>
  <c r="S43" i="29"/>
  <c r="S47" i="29"/>
  <c r="U51" i="35"/>
  <c r="V55" i="35"/>
  <c r="V59" i="35"/>
  <c r="U66" i="35"/>
  <c r="V69" i="35"/>
  <c r="P72" i="29"/>
  <c r="S12" i="29"/>
  <c r="J72" i="29"/>
  <c r="O72" i="29"/>
  <c r="S16" i="29"/>
  <c r="S17" i="29"/>
  <c r="S20" i="29"/>
  <c r="S23" i="29"/>
  <c r="S27" i="29"/>
  <c r="S31" i="29"/>
  <c r="S35" i="29"/>
  <c r="S45" i="29"/>
  <c r="S49" i="29"/>
  <c r="S52" i="29"/>
  <c r="S53" i="29"/>
  <c r="S57" i="29"/>
  <c r="S61" i="29"/>
  <c r="S64" i="29"/>
  <c r="S67" i="29"/>
  <c r="S68" i="29"/>
  <c r="S70" i="29"/>
  <c r="V12" i="35"/>
  <c r="V16" i="35"/>
  <c r="U18" i="35"/>
  <c r="U26" i="35"/>
  <c r="U30" i="35"/>
  <c r="U34" i="35"/>
  <c r="U38" i="35"/>
  <c r="U41" i="35"/>
  <c r="W41" i="35" s="1"/>
  <c r="AN41" i="35" s="1"/>
  <c r="U44" i="35"/>
  <c r="U48" i="35"/>
  <c r="V52" i="35"/>
  <c r="V56" i="35"/>
  <c r="U63" i="35"/>
  <c r="V67" i="35"/>
  <c r="V70" i="35"/>
  <c r="D79" i="29"/>
  <c r="H79" i="29"/>
  <c r="L79" i="29"/>
  <c r="AI25" i="29"/>
  <c r="S28" i="29"/>
  <c r="U39" i="35"/>
  <c r="AI40" i="29"/>
  <c r="S15" i="29"/>
  <c r="V25" i="35"/>
  <c r="V29" i="35"/>
  <c r="V33" i="35"/>
  <c r="V37" i="35"/>
  <c r="V40" i="35"/>
  <c r="V43" i="35"/>
  <c r="V47" i="35"/>
  <c r="U62" i="35"/>
  <c r="S60" i="29"/>
  <c r="S71" i="29"/>
  <c r="U28" i="35"/>
  <c r="AI29" i="29"/>
  <c r="S32" i="29"/>
  <c r="U42" i="35"/>
  <c r="AI43" i="29"/>
  <c r="S46" i="29"/>
  <c r="AJ66" i="29"/>
  <c r="AJ66" i="35" s="1"/>
  <c r="D72" i="29"/>
  <c r="S10" i="29"/>
  <c r="U14" i="35"/>
  <c r="S14" i="29"/>
  <c r="S54" i="29"/>
  <c r="V54" i="35"/>
  <c r="U58" i="35"/>
  <c r="S58" i="29"/>
  <c r="V65" i="35"/>
  <c r="U65" i="35"/>
  <c r="AJ11" i="29"/>
  <c r="AJ11" i="35" s="1"/>
  <c r="G72" i="29"/>
  <c r="AI11" i="29"/>
  <c r="AJ15" i="29"/>
  <c r="AJ15" i="35" s="1"/>
  <c r="AI15" i="29"/>
  <c r="AJ55" i="29"/>
  <c r="AJ55" i="35" s="1"/>
  <c r="AI55" i="29"/>
  <c r="AI59" i="29"/>
  <c r="AJ59" i="29"/>
  <c r="AJ59" i="35" s="1"/>
  <c r="AJ69" i="29"/>
  <c r="AJ69" i="35" s="1"/>
  <c r="AI69" i="29"/>
  <c r="C79" i="29"/>
  <c r="S74" i="29"/>
  <c r="R79" i="29"/>
  <c r="V14" i="35"/>
  <c r="U24" i="35"/>
  <c r="S42" i="29"/>
  <c r="V22" i="35"/>
  <c r="U11" i="35"/>
  <c r="W11" i="35" s="1"/>
  <c r="AN11" i="35" s="1"/>
  <c r="S21" i="29"/>
  <c r="U32" i="35"/>
  <c r="S36" i="29"/>
  <c r="U46" i="35"/>
  <c r="S50" i="29"/>
  <c r="U55" i="35"/>
  <c r="V58" i="35"/>
  <c r="S65" i="29"/>
  <c r="E72" i="29"/>
  <c r="N72" i="29"/>
  <c r="S51" i="29"/>
  <c r="S59" i="29"/>
  <c r="S66" i="29"/>
  <c r="U16" i="35"/>
  <c r="S18" i="29"/>
  <c r="U22" i="35"/>
  <c r="U25" i="35"/>
  <c r="S26" i="29"/>
  <c r="U29" i="35"/>
  <c r="S30" i="29"/>
  <c r="U33" i="35"/>
  <c r="S34" i="29"/>
  <c r="U37" i="35"/>
  <c r="S38" i="29"/>
  <c r="U40" i="35"/>
  <c r="S41" i="29"/>
  <c r="U43" i="35"/>
  <c r="S44" i="29"/>
  <c r="U47" i="35"/>
  <c r="S48" i="29"/>
  <c r="V51" i="35"/>
  <c r="U52" i="35"/>
  <c r="AI60" i="29"/>
  <c r="S63" i="29"/>
  <c r="V66" i="35"/>
  <c r="U67" i="35"/>
  <c r="AI71" i="29"/>
  <c r="F72" i="29"/>
  <c r="I72" i="29"/>
  <c r="R72" i="29"/>
  <c r="S55" i="29"/>
  <c r="S62" i="29"/>
  <c r="S69" i="29"/>
  <c r="U59" i="35"/>
  <c r="V62" i="35"/>
  <c r="K72" i="29"/>
  <c r="W12" i="30"/>
  <c r="W63" i="30"/>
  <c r="W61" i="30"/>
  <c r="W48" i="30"/>
  <c r="W41" i="30"/>
  <c r="W18" i="30"/>
  <c r="W21" i="30"/>
  <c r="S72" i="30"/>
  <c r="W42" i="30"/>
  <c r="AK54" i="30"/>
  <c r="W65" i="30"/>
  <c r="AK45" i="29"/>
  <c r="U72" i="30"/>
  <c r="U79" i="30" s="1"/>
  <c r="AK11" i="30"/>
  <c r="AK13" i="30"/>
  <c r="W15" i="30"/>
  <c r="AK20" i="30"/>
  <c r="W22" i="30"/>
  <c r="AK25" i="30"/>
  <c r="AK27" i="30"/>
  <c r="W29" i="30"/>
  <c r="AK33" i="30"/>
  <c r="AK35" i="30"/>
  <c r="W37" i="30"/>
  <c r="AK40" i="30"/>
  <c r="W43" i="30"/>
  <c r="AK47" i="30"/>
  <c r="AK49" i="30"/>
  <c r="W51" i="30"/>
  <c r="AK55" i="30"/>
  <c r="AK57" i="30"/>
  <c r="W59" i="30"/>
  <c r="AK62" i="30"/>
  <c r="AK64" i="30"/>
  <c r="W66" i="30"/>
  <c r="AK69" i="30"/>
  <c r="AK71" i="30"/>
  <c r="AK61" i="29"/>
  <c r="W10" i="30"/>
  <c r="AK14" i="30"/>
  <c r="W16" i="30"/>
  <c r="AK21" i="30"/>
  <c r="W24" i="30"/>
  <c r="AK28" i="30"/>
  <c r="W30" i="30"/>
  <c r="W32" i="30"/>
  <c r="AK36" i="30"/>
  <c r="W38" i="30"/>
  <c r="W39" i="30"/>
  <c r="AK42" i="30"/>
  <c r="W44" i="30"/>
  <c r="W46" i="30"/>
  <c r="AK50" i="30"/>
  <c r="W52" i="30"/>
  <c r="W54" i="30"/>
  <c r="AK58" i="30"/>
  <c r="W60" i="30"/>
  <c r="AK65" i="30"/>
  <c r="W67" i="30"/>
  <c r="AK70" i="30"/>
  <c r="AI72" i="30"/>
  <c r="AI79" i="30" s="1"/>
  <c r="AJ72" i="30"/>
  <c r="AJ79" i="30" s="1"/>
  <c r="V72" i="30"/>
  <c r="V79" i="30" s="1"/>
  <c r="AK65" i="29"/>
  <c r="AK46" i="29"/>
  <c r="AK27" i="29"/>
  <c r="AK58" i="29"/>
  <c r="AK17" i="29"/>
  <c r="AJ71" i="28"/>
  <c r="AI71" i="28"/>
  <c r="V71" i="28"/>
  <c r="U71" i="28"/>
  <c r="S71" i="28"/>
  <c r="AJ70" i="28"/>
  <c r="AI70" i="28"/>
  <c r="V70" i="28"/>
  <c r="U70" i="28"/>
  <c r="S70" i="28"/>
  <c r="AJ69" i="28"/>
  <c r="AI69" i="28"/>
  <c r="V69" i="28"/>
  <c r="U69" i="28"/>
  <c r="S69" i="28"/>
  <c r="AJ68" i="28"/>
  <c r="AI68" i="28"/>
  <c r="V68" i="28"/>
  <c r="U68" i="28"/>
  <c r="S68" i="28"/>
  <c r="AJ67" i="28"/>
  <c r="AI67" i="28"/>
  <c r="V67" i="28"/>
  <c r="U67" i="28"/>
  <c r="S67" i="28"/>
  <c r="AJ66" i="28"/>
  <c r="AI66" i="28"/>
  <c r="V66" i="28"/>
  <c r="U66" i="28"/>
  <c r="S66" i="28"/>
  <c r="AJ65" i="28"/>
  <c r="AI65" i="28"/>
  <c r="V65" i="28"/>
  <c r="U65" i="28"/>
  <c r="S65" i="28"/>
  <c r="AJ64" i="28"/>
  <c r="AI64" i="28"/>
  <c r="V64" i="28"/>
  <c r="U64" i="28"/>
  <c r="S64" i="28"/>
  <c r="AJ63" i="28"/>
  <c r="AI63" i="28"/>
  <c r="V63" i="28"/>
  <c r="U63" i="28"/>
  <c r="S63" i="28"/>
  <c r="AJ62" i="28"/>
  <c r="AI62" i="28"/>
  <c r="V62" i="28"/>
  <c r="U62" i="28"/>
  <c r="S62" i="28"/>
  <c r="AJ61" i="28"/>
  <c r="AI61" i="28"/>
  <c r="V61" i="28"/>
  <c r="U61" i="28"/>
  <c r="S61" i="28"/>
  <c r="AJ60" i="28"/>
  <c r="AI60" i="28"/>
  <c r="V60" i="28"/>
  <c r="U60" i="28"/>
  <c r="S60" i="28"/>
  <c r="AJ59" i="28"/>
  <c r="AI59" i="28"/>
  <c r="V59" i="28"/>
  <c r="U59" i="28"/>
  <c r="S59" i="28"/>
  <c r="AJ58" i="28"/>
  <c r="AI58" i="28"/>
  <c r="V58" i="28"/>
  <c r="U58" i="28"/>
  <c r="S58" i="28"/>
  <c r="AJ57" i="28"/>
  <c r="AI57" i="28"/>
  <c r="V57" i="28"/>
  <c r="U57" i="28"/>
  <c r="S57" i="28"/>
  <c r="AJ56" i="28"/>
  <c r="AI56" i="28"/>
  <c r="V56" i="28"/>
  <c r="U56" i="28"/>
  <c r="S56" i="28"/>
  <c r="AJ55" i="28"/>
  <c r="AI55" i="28"/>
  <c r="V55" i="28"/>
  <c r="U55" i="28"/>
  <c r="S55" i="28"/>
  <c r="AJ54" i="28"/>
  <c r="AI54" i="28"/>
  <c r="V54" i="28"/>
  <c r="U54" i="28"/>
  <c r="S54" i="28"/>
  <c r="AJ53" i="28"/>
  <c r="AI53" i="28"/>
  <c r="V53" i="28"/>
  <c r="U53" i="28"/>
  <c r="S53" i="28"/>
  <c r="AJ52" i="28"/>
  <c r="AI52" i="28"/>
  <c r="V52" i="28"/>
  <c r="U52" i="28"/>
  <c r="S52" i="28"/>
  <c r="AJ51" i="28"/>
  <c r="AI51" i="28"/>
  <c r="V51" i="28"/>
  <c r="U51" i="28"/>
  <c r="S51" i="28"/>
  <c r="AJ50" i="28"/>
  <c r="AI50" i="28"/>
  <c r="V50" i="28"/>
  <c r="U50" i="28"/>
  <c r="S50" i="28"/>
  <c r="AJ49" i="28"/>
  <c r="AI49" i="28"/>
  <c r="V49" i="28"/>
  <c r="U49" i="28"/>
  <c r="S49" i="28"/>
  <c r="AJ48" i="28"/>
  <c r="AI48" i="28"/>
  <c r="V48" i="28"/>
  <c r="U48" i="28"/>
  <c r="S48" i="28"/>
  <c r="AJ47" i="28"/>
  <c r="AI47" i="28"/>
  <c r="V47" i="28"/>
  <c r="U47" i="28"/>
  <c r="S47" i="28"/>
  <c r="AJ46" i="28"/>
  <c r="AI46" i="28"/>
  <c r="V46" i="28"/>
  <c r="U46" i="28"/>
  <c r="S46" i="28"/>
  <c r="AJ45" i="28"/>
  <c r="AI45" i="28"/>
  <c r="V45" i="28"/>
  <c r="U45" i="28"/>
  <c r="S45" i="28"/>
  <c r="AJ44" i="28"/>
  <c r="AI44" i="28"/>
  <c r="V44" i="28"/>
  <c r="U44" i="28"/>
  <c r="S44" i="28"/>
  <c r="AJ43" i="28"/>
  <c r="AI43" i="28"/>
  <c r="V43" i="28"/>
  <c r="U43" i="28"/>
  <c r="S43" i="28"/>
  <c r="AJ42" i="28"/>
  <c r="AI42" i="28"/>
  <c r="V42" i="28"/>
  <c r="U42" i="28"/>
  <c r="S42" i="28"/>
  <c r="AJ41" i="28"/>
  <c r="AI41" i="28"/>
  <c r="V41" i="28"/>
  <c r="U41" i="28"/>
  <c r="S41" i="28"/>
  <c r="AJ40" i="28"/>
  <c r="AI40" i="28"/>
  <c r="V40" i="28"/>
  <c r="U40" i="28"/>
  <c r="S40" i="28"/>
  <c r="AJ39" i="28"/>
  <c r="AI39" i="28"/>
  <c r="V39" i="28"/>
  <c r="U39" i="28"/>
  <c r="S39" i="28"/>
  <c r="AJ38" i="28"/>
  <c r="AI38" i="28"/>
  <c r="V38" i="28"/>
  <c r="U38" i="28"/>
  <c r="S38" i="28"/>
  <c r="AJ37" i="28"/>
  <c r="AI37" i="28"/>
  <c r="V37" i="28"/>
  <c r="U37" i="28"/>
  <c r="S37" i="28"/>
  <c r="AJ36" i="28"/>
  <c r="AI36" i="28"/>
  <c r="V36" i="28"/>
  <c r="U36" i="28"/>
  <c r="S36" i="28"/>
  <c r="AJ35" i="28"/>
  <c r="AI35" i="28"/>
  <c r="V35" i="28"/>
  <c r="U35" i="28"/>
  <c r="S35" i="28"/>
  <c r="AJ34" i="28"/>
  <c r="AI34" i="28"/>
  <c r="V34" i="28"/>
  <c r="U34" i="28"/>
  <c r="S34" i="28"/>
  <c r="AJ33" i="28"/>
  <c r="AI33" i="28"/>
  <c r="V33" i="28"/>
  <c r="U33" i="28"/>
  <c r="S33" i="28"/>
  <c r="AJ32" i="28"/>
  <c r="AI32" i="28"/>
  <c r="V32" i="28"/>
  <c r="U32" i="28"/>
  <c r="S32" i="28"/>
  <c r="AJ31" i="28"/>
  <c r="AI31" i="28"/>
  <c r="V31" i="28"/>
  <c r="U31" i="28"/>
  <c r="S31" i="28"/>
  <c r="AJ30" i="28"/>
  <c r="AI30" i="28"/>
  <c r="V30" i="28"/>
  <c r="U30" i="28"/>
  <c r="S30" i="28"/>
  <c r="AJ29" i="28"/>
  <c r="AI29" i="28"/>
  <c r="V29" i="28"/>
  <c r="U29" i="28"/>
  <c r="S29" i="28"/>
  <c r="AJ28" i="28"/>
  <c r="AI28" i="28"/>
  <c r="V28" i="28"/>
  <c r="U28" i="28"/>
  <c r="S28" i="28"/>
  <c r="AJ27" i="28"/>
  <c r="AI27" i="28"/>
  <c r="V27" i="28"/>
  <c r="U27" i="28"/>
  <c r="S27" i="28"/>
  <c r="AJ26" i="28"/>
  <c r="AI26" i="28"/>
  <c r="V26" i="28"/>
  <c r="U26" i="28"/>
  <c r="S26" i="28"/>
  <c r="AJ25" i="28"/>
  <c r="AI25" i="28"/>
  <c r="V25" i="28"/>
  <c r="U25" i="28"/>
  <c r="S25" i="28"/>
  <c r="AJ24" i="28"/>
  <c r="AI24" i="28"/>
  <c r="V24" i="28"/>
  <c r="U24" i="28"/>
  <c r="S24" i="28"/>
  <c r="AJ23" i="28"/>
  <c r="AI23" i="28"/>
  <c r="V23" i="28"/>
  <c r="U23" i="28"/>
  <c r="S23" i="28"/>
  <c r="AJ22" i="28"/>
  <c r="AI22" i="28"/>
  <c r="V22" i="28"/>
  <c r="U22" i="28"/>
  <c r="S22" i="28"/>
  <c r="AJ21" i="28"/>
  <c r="AI21" i="28"/>
  <c r="V21" i="28"/>
  <c r="U21" i="28"/>
  <c r="S21" i="28"/>
  <c r="AJ20" i="28"/>
  <c r="AI20" i="28"/>
  <c r="V20" i="28"/>
  <c r="U20" i="28"/>
  <c r="S20" i="28"/>
  <c r="AJ18" i="28"/>
  <c r="AI18" i="28"/>
  <c r="V18" i="28"/>
  <c r="U18" i="28"/>
  <c r="S18" i="28"/>
  <c r="AJ17" i="28"/>
  <c r="AI17" i="28"/>
  <c r="V17" i="28"/>
  <c r="U17" i="28"/>
  <c r="S17" i="28"/>
  <c r="AJ16" i="28"/>
  <c r="AI16" i="28"/>
  <c r="V16" i="28"/>
  <c r="U16" i="28"/>
  <c r="S16" i="28"/>
  <c r="AJ15" i="28"/>
  <c r="AI15" i="28"/>
  <c r="V15" i="28"/>
  <c r="U15" i="28"/>
  <c r="S15" i="28"/>
  <c r="AJ14" i="28"/>
  <c r="AI14" i="28"/>
  <c r="V14" i="28"/>
  <c r="U14" i="28"/>
  <c r="S14" i="28"/>
  <c r="AJ13" i="28"/>
  <c r="AI13" i="28"/>
  <c r="V13" i="28"/>
  <c r="U13" i="28"/>
  <c r="S13" i="28"/>
  <c r="AJ12" i="28"/>
  <c r="AI12" i="28"/>
  <c r="V12" i="28"/>
  <c r="U12" i="28"/>
  <c r="S12" i="28"/>
  <c r="AJ11" i="28"/>
  <c r="AI11" i="28"/>
  <c r="V11" i="28"/>
  <c r="U11" i="28"/>
  <c r="S11" i="28"/>
  <c r="AJ10" i="28"/>
  <c r="AI10" i="28"/>
  <c r="V10" i="28"/>
  <c r="U10" i="28"/>
  <c r="S10" i="28"/>
  <c r="AK9" i="28"/>
  <c r="W9" i="28"/>
  <c r="W15" i="35" l="1"/>
  <c r="AN15" i="35" s="1"/>
  <c r="W27" i="35"/>
  <c r="AN27" i="35" s="1"/>
  <c r="W59" i="35"/>
  <c r="AN59" i="35" s="1"/>
  <c r="W47" i="35"/>
  <c r="AN47" i="35" s="1"/>
  <c r="W18" i="35"/>
  <c r="AN18" i="35" s="1"/>
  <c r="W66" i="35"/>
  <c r="AN66" i="35" s="1"/>
  <c r="W54" i="35"/>
  <c r="AN54" i="35" s="1"/>
  <c r="W45" i="35"/>
  <c r="AN45" i="35" s="1"/>
  <c r="W16" i="35"/>
  <c r="AN16" i="35" s="1"/>
  <c r="W70" i="35"/>
  <c r="AN70" i="35" s="1"/>
  <c r="W23" i="35"/>
  <c r="AN23" i="35" s="1"/>
  <c r="W13" i="35"/>
  <c r="AN13" i="35" s="1"/>
  <c r="W49" i="35"/>
  <c r="AN49" i="35" s="1"/>
  <c r="W25" i="35"/>
  <c r="AN25" i="35" s="1"/>
  <c r="AI71" i="35"/>
  <c r="AK71" i="35" s="1"/>
  <c r="AH71" i="35"/>
  <c r="AK70" i="35"/>
  <c r="W63" i="35"/>
  <c r="AN63" i="35" s="1"/>
  <c r="W67" i="35"/>
  <c r="AN67" i="35" s="1"/>
  <c r="W12" i="35"/>
  <c r="AN12" i="35" s="1"/>
  <c r="W20" i="35"/>
  <c r="AN20" i="35" s="1"/>
  <c r="AH14" i="35"/>
  <c r="AI14" i="35"/>
  <c r="AK14" i="35" s="1"/>
  <c r="AI15" i="35"/>
  <c r="AK15" i="35" s="1"/>
  <c r="AH15" i="35"/>
  <c r="W14" i="35"/>
  <c r="AN14" i="35" s="1"/>
  <c r="AI11" i="35"/>
  <c r="AK11" i="35" s="1"/>
  <c r="AH11" i="35"/>
  <c r="AI16" i="35"/>
  <c r="AK16" i="35" s="1"/>
  <c r="AH16" i="35"/>
  <c r="AK13" i="29"/>
  <c r="AH13" i="35"/>
  <c r="AI13" i="35"/>
  <c r="AK13" i="35" s="1"/>
  <c r="W36" i="35"/>
  <c r="AN36" i="35" s="1"/>
  <c r="W33" i="35"/>
  <c r="AN33" i="35" s="1"/>
  <c r="W39" i="35"/>
  <c r="AN39" i="35" s="1"/>
  <c r="AK12" i="35"/>
  <c r="W55" i="35"/>
  <c r="AN55" i="35" s="1"/>
  <c r="W21" i="35"/>
  <c r="AN21" i="35" s="1"/>
  <c r="W37" i="35"/>
  <c r="AN37" i="35" s="1"/>
  <c r="W57" i="35"/>
  <c r="AN57" i="35" s="1"/>
  <c r="W69" i="35"/>
  <c r="AN69" i="35" s="1"/>
  <c r="AI69" i="35"/>
  <c r="AK69" i="35" s="1"/>
  <c r="AH69" i="35"/>
  <c r="W29" i="35"/>
  <c r="AN29" i="35" s="1"/>
  <c r="W34" i="35"/>
  <c r="AN34" i="35" s="1"/>
  <c r="W31" i="35"/>
  <c r="AN31" i="35" s="1"/>
  <c r="AK67" i="35"/>
  <c r="AK37" i="35"/>
  <c r="AK36" i="35"/>
  <c r="AK20" i="35"/>
  <c r="AK51" i="35"/>
  <c r="AK18" i="35"/>
  <c r="W60" i="35"/>
  <c r="AN60" i="35" s="1"/>
  <c r="AI53" i="35"/>
  <c r="AK53" i="35" s="1"/>
  <c r="AH53" i="35"/>
  <c r="AI60" i="35"/>
  <c r="AK60" i="35" s="1"/>
  <c r="AH60" i="35"/>
  <c r="W24" i="35"/>
  <c r="AN24" i="35" s="1"/>
  <c r="AI59" i="35"/>
  <c r="AK59" i="35" s="1"/>
  <c r="AH59" i="35"/>
  <c r="W65" i="35"/>
  <c r="AN65" i="35" s="1"/>
  <c r="AI43" i="35"/>
  <c r="AK43" i="35" s="1"/>
  <c r="AH43" i="35"/>
  <c r="AI40" i="35"/>
  <c r="AK40" i="35" s="1"/>
  <c r="AH40" i="35"/>
  <c r="AH38" i="35"/>
  <c r="AI38" i="35"/>
  <c r="AK38" i="35" s="1"/>
  <c r="AI26" i="35"/>
  <c r="AK26" i="35" s="1"/>
  <c r="AH26" i="35"/>
  <c r="W32" i="35"/>
  <c r="AN32" i="35" s="1"/>
  <c r="AH41" i="35"/>
  <c r="AI41" i="35"/>
  <c r="AK41" i="35" s="1"/>
  <c r="W50" i="35"/>
  <c r="AN50" i="35" s="1"/>
  <c r="W28" i="35"/>
  <c r="AN28" i="35" s="1"/>
  <c r="AH24" i="35"/>
  <c r="AI24" i="35"/>
  <c r="AK24" i="35" s="1"/>
  <c r="W64" i="35"/>
  <c r="AN64" i="35" s="1"/>
  <c r="AK57" i="35"/>
  <c r="AK35" i="35"/>
  <c r="AK56" i="35"/>
  <c r="W46" i="35"/>
  <c r="AN46" i="35" s="1"/>
  <c r="AK31" i="29"/>
  <c r="AH31" i="35"/>
  <c r="AI31" i="35"/>
  <c r="AK31" i="35" s="1"/>
  <c r="AK68" i="35"/>
  <c r="AK42" i="35"/>
  <c r="W43" i="35"/>
  <c r="AN43" i="35" s="1"/>
  <c r="W22" i="35"/>
  <c r="AN22" i="35" s="1"/>
  <c r="W40" i="35"/>
  <c r="AN40" i="35" s="1"/>
  <c r="AI48" i="35"/>
  <c r="AK48" i="35" s="1"/>
  <c r="AH48" i="35"/>
  <c r="W38" i="35"/>
  <c r="AN38" i="35" s="1"/>
  <c r="AI34" i="35"/>
  <c r="AK34" i="35" s="1"/>
  <c r="AH34" i="35"/>
  <c r="W44" i="35"/>
  <c r="AN44" i="35" s="1"/>
  <c r="W48" i="35"/>
  <c r="AN48" i="35" s="1"/>
  <c r="W42" i="35"/>
  <c r="AN42" i="35" s="1"/>
  <c r="AI62" i="35"/>
  <c r="AK62" i="35" s="1"/>
  <c r="AH62" i="35"/>
  <c r="W53" i="35"/>
  <c r="AN53" i="35" s="1"/>
  <c r="AI54" i="35"/>
  <c r="AK54" i="35" s="1"/>
  <c r="AH54" i="35"/>
  <c r="AK33" i="35"/>
  <c r="AK66" i="35"/>
  <c r="AK52" i="35"/>
  <c r="AK47" i="35"/>
  <c r="AK50" i="35"/>
  <c r="AI55" i="35"/>
  <c r="AK55" i="35" s="1"/>
  <c r="AH55" i="35"/>
  <c r="AI21" i="35"/>
  <c r="AK21" i="35" s="1"/>
  <c r="AH21" i="35"/>
  <c r="W58" i="35"/>
  <c r="AN58" i="35" s="1"/>
  <c r="AI29" i="35"/>
  <c r="AK29" i="35" s="1"/>
  <c r="AH29" i="35"/>
  <c r="W62" i="35"/>
  <c r="AN62" i="35" s="1"/>
  <c r="AI25" i="35"/>
  <c r="AK25" i="35" s="1"/>
  <c r="AH25" i="35"/>
  <c r="W52" i="35"/>
  <c r="AN52" i="35" s="1"/>
  <c r="W51" i="35"/>
  <c r="AN51" i="35" s="1"/>
  <c r="AH44" i="35"/>
  <c r="AI44" i="35"/>
  <c r="AK44" i="35" s="1"/>
  <c r="AH30" i="35"/>
  <c r="AI30" i="35"/>
  <c r="AK30" i="35" s="1"/>
  <c r="AI28" i="35"/>
  <c r="AK28" i="35" s="1"/>
  <c r="AH28" i="35"/>
  <c r="AI63" i="35"/>
  <c r="AK63" i="35" s="1"/>
  <c r="AH63" i="35"/>
  <c r="AI64" i="35"/>
  <c r="AK64" i="35" s="1"/>
  <c r="AH64" i="35"/>
  <c r="AI45" i="35"/>
  <c r="AK45" i="35" s="1"/>
  <c r="AH45" i="35"/>
  <c r="W68" i="35"/>
  <c r="AN68" i="35" s="1"/>
  <c r="W35" i="35"/>
  <c r="AN35" i="35" s="1"/>
  <c r="AI22" i="35"/>
  <c r="AK22" i="35" s="1"/>
  <c r="AH22" i="35"/>
  <c r="AK23" i="29"/>
  <c r="AH23" i="35"/>
  <c r="AI23" i="35"/>
  <c r="AK23" i="35" s="1"/>
  <c r="AI65" i="35"/>
  <c r="AK65" i="35" s="1"/>
  <c r="AH65" i="35"/>
  <c r="AK49" i="35"/>
  <c r="AK32" i="35"/>
  <c r="AK39" i="35"/>
  <c r="W17" i="35"/>
  <c r="AN17" i="35" s="1"/>
  <c r="W26" i="35"/>
  <c r="AN26" i="35" s="1"/>
  <c r="W56" i="35"/>
  <c r="AN56" i="35" s="1"/>
  <c r="W71" i="35"/>
  <c r="AN71" i="35" s="1"/>
  <c r="W30" i="35"/>
  <c r="AN30" i="35" s="1"/>
  <c r="W53" i="43"/>
  <c r="AK68" i="29"/>
  <c r="AJ72" i="35"/>
  <c r="AJ79" i="35" s="1"/>
  <c r="V72" i="35"/>
  <c r="V79" i="35" s="1"/>
  <c r="W10" i="35"/>
  <c r="AK54" i="29"/>
  <c r="AK25" i="29"/>
  <c r="AK48" i="29"/>
  <c r="AK12" i="29"/>
  <c r="AK34" i="29"/>
  <c r="AK18" i="29"/>
  <c r="AK47" i="29"/>
  <c r="AK24" i="29"/>
  <c r="AK57" i="29"/>
  <c r="AK40" i="29"/>
  <c r="AK44" i="29"/>
  <c r="AK30" i="29"/>
  <c r="AK42" i="29"/>
  <c r="AK21" i="29"/>
  <c r="AK10" i="29"/>
  <c r="AH10" i="35"/>
  <c r="AK53" i="29"/>
  <c r="AK66" i="29"/>
  <c r="AK26" i="29"/>
  <c r="AK28" i="29"/>
  <c r="AK62" i="29"/>
  <c r="AK67" i="29"/>
  <c r="AK39" i="29"/>
  <c r="AK32" i="29"/>
  <c r="AK14" i="29"/>
  <c r="AK49" i="29"/>
  <c r="AK56" i="29"/>
  <c r="AK20" i="29"/>
  <c r="AK43" i="29"/>
  <c r="AK33" i="29"/>
  <c r="AK50" i="29"/>
  <c r="AK35" i="29"/>
  <c r="AJ79" i="29"/>
  <c r="AK52" i="29"/>
  <c r="AK71" i="29"/>
  <c r="AK60" i="29"/>
  <c r="AK29" i="29"/>
  <c r="AK70" i="29"/>
  <c r="AK16" i="29"/>
  <c r="AK37" i="29"/>
  <c r="AK41" i="29"/>
  <c r="AK51" i="29"/>
  <c r="AK63" i="29"/>
  <c r="AK36" i="29"/>
  <c r="AK64" i="29"/>
  <c r="AK22" i="29"/>
  <c r="W10" i="29"/>
  <c r="W30" i="28"/>
  <c r="AK32" i="28"/>
  <c r="W38" i="28"/>
  <c r="W13" i="28"/>
  <c r="AK30" i="28"/>
  <c r="AK18" i="28"/>
  <c r="W18" i="28"/>
  <c r="AK12" i="28"/>
  <c r="AK35" i="28"/>
  <c r="W37" i="28"/>
  <c r="AK57" i="28"/>
  <c r="W35" i="28"/>
  <c r="AK66" i="28"/>
  <c r="W67" i="28"/>
  <c r="AK22" i="28"/>
  <c r="AK25" i="28"/>
  <c r="AK29" i="28"/>
  <c r="AK43" i="28"/>
  <c r="AK63" i="28"/>
  <c r="W65" i="28"/>
  <c r="AI79" i="29"/>
  <c r="W28" i="28"/>
  <c r="AK40" i="28"/>
  <c r="AK54" i="28"/>
  <c r="W60" i="28"/>
  <c r="W42" i="28"/>
  <c r="AK44" i="28"/>
  <c r="AK47" i="28"/>
  <c r="AK51" i="28"/>
  <c r="AK52" i="28"/>
  <c r="AK59" i="28"/>
  <c r="W61" i="28"/>
  <c r="AK62" i="28"/>
  <c r="AK11" i="29"/>
  <c r="AK16" i="28"/>
  <c r="AK46" i="28"/>
  <c r="AK70" i="28"/>
  <c r="W20" i="28"/>
  <c r="V79" i="29"/>
  <c r="AK59" i="29"/>
  <c r="S79" i="29"/>
  <c r="W56" i="28"/>
  <c r="W44" i="28"/>
  <c r="AK37" i="28"/>
  <c r="W16" i="28"/>
  <c r="AK15" i="29"/>
  <c r="AI72" i="29"/>
  <c r="W72" i="30"/>
  <c r="W79" i="30" s="1"/>
  <c r="W17" i="28"/>
  <c r="AK27" i="28"/>
  <c r="W29" i="28"/>
  <c r="AK33" i="28"/>
  <c r="W43" i="28"/>
  <c r="W50" i="28"/>
  <c r="AK55" i="28"/>
  <c r="AK64" i="28"/>
  <c r="W66" i="28"/>
  <c r="W68" i="28"/>
  <c r="AK69" i="28"/>
  <c r="W12" i="28"/>
  <c r="AK11" i="28"/>
  <c r="W21" i="28"/>
  <c r="W23" i="28"/>
  <c r="AK24" i="28"/>
  <c r="W26" i="28"/>
  <c r="W36" i="28"/>
  <c r="AK39" i="28"/>
  <c r="W41" i="28"/>
  <c r="AK49" i="28"/>
  <c r="W51" i="28"/>
  <c r="W58" i="28"/>
  <c r="AK38" i="28"/>
  <c r="W49" i="28"/>
  <c r="AK69" i="29"/>
  <c r="AK55" i="29"/>
  <c r="U72" i="29"/>
  <c r="AJ72" i="29"/>
  <c r="S72" i="29"/>
  <c r="U79" i="29"/>
  <c r="V72" i="29"/>
  <c r="AK72" i="30"/>
  <c r="AK79" i="30" s="1"/>
  <c r="W34" i="28"/>
  <c r="W52" i="28"/>
  <c r="W71" i="28"/>
  <c r="W70" i="28"/>
  <c r="U72" i="28"/>
  <c r="U79" i="28" s="1"/>
  <c r="W57" i="28"/>
  <c r="W63" i="28"/>
  <c r="W59" i="28"/>
  <c r="AK15" i="28"/>
  <c r="W48" i="28"/>
  <c r="W27" i="28"/>
  <c r="AK20" i="28"/>
  <c r="W10" i="28"/>
  <c r="W14" i="28"/>
  <c r="W22" i="28"/>
  <c r="AI72" i="28"/>
  <c r="AI79" i="28" s="1"/>
  <c r="W15" i="28"/>
  <c r="AK21" i="28"/>
  <c r="W24" i="28"/>
  <c r="AK28" i="28"/>
  <c r="W32" i="28"/>
  <c r="AK36" i="28"/>
  <c r="W39" i="28"/>
  <c r="AK42" i="28"/>
  <c r="W46" i="28"/>
  <c r="AK50" i="28"/>
  <c r="W54" i="28"/>
  <c r="AK58" i="28"/>
  <c r="AK60" i="28"/>
  <c r="AK65" i="28"/>
  <c r="AK67" i="28"/>
  <c r="AK71" i="28"/>
  <c r="W11" i="28"/>
  <c r="AK13" i="28"/>
  <c r="AK17" i="28"/>
  <c r="S72" i="28"/>
  <c r="AK10" i="28"/>
  <c r="AK14" i="28"/>
  <c r="AK23" i="28"/>
  <c r="W25" i="28"/>
  <c r="AK26" i="28"/>
  <c r="AK31" i="28"/>
  <c r="W33" i="28"/>
  <c r="AK34" i="28"/>
  <c r="W40" i="28"/>
  <c r="AK41" i="28"/>
  <c r="AK45" i="28"/>
  <c r="W47" i="28"/>
  <c r="AK48" i="28"/>
  <c r="AK53" i="28"/>
  <c r="W55" i="28"/>
  <c r="AK56" i="28"/>
  <c r="AK61" i="28"/>
  <c r="W62" i="28"/>
  <c r="W64" i="28"/>
  <c r="AK68" i="28"/>
  <c r="W69" i="28"/>
  <c r="W31" i="28"/>
  <c r="W45" i="28"/>
  <c r="W53" i="28"/>
  <c r="AJ72" i="28"/>
  <c r="AJ79" i="28" s="1"/>
  <c r="V72" i="28"/>
  <c r="V79" i="28" s="1"/>
  <c r="W54" i="43" l="1"/>
  <c r="AI72" i="35"/>
  <c r="AI79" i="35" s="1"/>
  <c r="AK72" i="35"/>
  <c r="AK79" i="35" s="1"/>
  <c r="AK79" i="29"/>
  <c r="W79" i="29"/>
  <c r="AK72" i="28"/>
  <c r="AK79" i="28" s="1"/>
  <c r="AK72" i="29"/>
  <c r="W72" i="29"/>
  <c r="W72" i="28"/>
  <c r="W79" i="28" s="1"/>
  <c r="W55" i="43" l="1"/>
  <c r="AJ71" i="27"/>
  <c r="AI71" i="27"/>
  <c r="V71" i="27"/>
  <c r="U71" i="27"/>
  <c r="S71" i="27"/>
  <c r="AJ70" i="27"/>
  <c r="AI70" i="27"/>
  <c r="V70" i="27"/>
  <c r="U70" i="27"/>
  <c r="S70" i="27"/>
  <c r="AJ69" i="27"/>
  <c r="AI69" i="27"/>
  <c r="V69" i="27"/>
  <c r="U69" i="27"/>
  <c r="S69" i="27"/>
  <c r="AJ68" i="27"/>
  <c r="AI68" i="27"/>
  <c r="V68" i="27"/>
  <c r="U68" i="27"/>
  <c r="S68" i="27"/>
  <c r="AJ67" i="27"/>
  <c r="AI67" i="27"/>
  <c r="V67" i="27"/>
  <c r="U67" i="27"/>
  <c r="S67" i="27"/>
  <c r="AJ66" i="27"/>
  <c r="AI66" i="27"/>
  <c r="V66" i="27"/>
  <c r="U66" i="27"/>
  <c r="S66" i="27"/>
  <c r="AJ65" i="27"/>
  <c r="AI65" i="27"/>
  <c r="V65" i="27"/>
  <c r="U65" i="27"/>
  <c r="S65" i="27"/>
  <c r="AJ64" i="27"/>
  <c r="AI64" i="27"/>
  <c r="V64" i="27"/>
  <c r="U64" i="27"/>
  <c r="S64" i="27"/>
  <c r="AJ63" i="27"/>
  <c r="AI63" i="27"/>
  <c r="V63" i="27"/>
  <c r="U63" i="27"/>
  <c r="S63" i="27"/>
  <c r="AJ62" i="27"/>
  <c r="AI62" i="27"/>
  <c r="V62" i="27"/>
  <c r="U62" i="27"/>
  <c r="S62" i="27"/>
  <c r="AJ61" i="27"/>
  <c r="AI61" i="27"/>
  <c r="V61" i="27"/>
  <c r="U61" i="27"/>
  <c r="S61" i="27"/>
  <c r="AJ60" i="27"/>
  <c r="AI60" i="27"/>
  <c r="V60" i="27"/>
  <c r="U60" i="27"/>
  <c r="S60" i="27"/>
  <c r="AJ59" i="27"/>
  <c r="AI59" i="27"/>
  <c r="V59" i="27"/>
  <c r="U59" i="27"/>
  <c r="S59" i="27"/>
  <c r="AJ58" i="27"/>
  <c r="AI58" i="27"/>
  <c r="V58" i="27"/>
  <c r="U58" i="27"/>
  <c r="S58" i="27"/>
  <c r="AJ57" i="27"/>
  <c r="AI57" i="27"/>
  <c r="V57" i="27"/>
  <c r="U57" i="27"/>
  <c r="S57" i="27"/>
  <c r="AJ56" i="27"/>
  <c r="AI56" i="27"/>
  <c r="V56" i="27"/>
  <c r="U56" i="27"/>
  <c r="S56" i="27"/>
  <c r="AJ55" i="27"/>
  <c r="AI55" i="27"/>
  <c r="V55" i="27"/>
  <c r="U55" i="27"/>
  <c r="S55" i="27"/>
  <c r="AJ54" i="27"/>
  <c r="AI54" i="27"/>
  <c r="V54" i="27"/>
  <c r="U54" i="27"/>
  <c r="S54" i="27"/>
  <c r="AJ53" i="27"/>
  <c r="AI53" i="27"/>
  <c r="V53" i="27"/>
  <c r="U53" i="27"/>
  <c r="S53" i="27"/>
  <c r="AJ52" i="27"/>
  <c r="AI52" i="27"/>
  <c r="V52" i="27"/>
  <c r="U52" i="27"/>
  <c r="S52" i="27"/>
  <c r="AJ51" i="27"/>
  <c r="AI51" i="27"/>
  <c r="V51" i="27"/>
  <c r="U51" i="27"/>
  <c r="S51" i="27"/>
  <c r="AJ50" i="27"/>
  <c r="AI50" i="27"/>
  <c r="V50" i="27"/>
  <c r="U50" i="27"/>
  <c r="S50" i="27"/>
  <c r="AJ49" i="27"/>
  <c r="AI49" i="27"/>
  <c r="V49" i="27"/>
  <c r="U49" i="27"/>
  <c r="S49" i="27"/>
  <c r="AJ48" i="27"/>
  <c r="AI48" i="27"/>
  <c r="V48" i="27"/>
  <c r="U48" i="27"/>
  <c r="S48" i="27"/>
  <c r="AJ47" i="27"/>
  <c r="AI47" i="27"/>
  <c r="V47" i="27"/>
  <c r="U47" i="27"/>
  <c r="S47" i="27"/>
  <c r="AJ46" i="27"/>
  <c r="AI46" i="27"/>
  <c r="V46" i="27"/>
  <c r="U46" i="27"/>
  <c r="S46" i="27"/>
  <c r="AJ45" i="27"/>
  <c r="AI45" i="27"/>
  <c r="V45" i="27"/>
  <c r="U45" i="27"/>
  <c r="S45" i="27"/>
  <c r="AJ44" i="27"/>
  <c r="AI44" i="27"/>
  <c r="V44" i="27"/>
  <c r="U44" i="27"/>
  <c r="S44" i="27"/>
  <c r="AJ43" i="27"/>
  <c r="AI43" i="27"/>
  <c r="V43" i="27"/>
  <c r="U43" i="27"/>
  <c r="S43" i="27"/>
  <c r="AJ42" i="27"/>
  <c r="AI42" i="27"/>
  <c r="V42" i="27"/>
  <c r="U42" i="27"/>
  <c r="S42" i="27"/>
  <c r="AJ41" i="27"/>
  <c r="AI41" i="27"/>
  <c r="V41" i="27"/>
  <c r="U41" i="27"/>
  <c r="S41" i="27"/>
  <c r="AJ40" i="27"/>
  <c r="AI40" i="27"/>
  <c r="V40" i="27"/>
  <c r="U40" i="27"/>
  <c r="S40" i="27"/>
  <c r="AJ39" i="27"/>
  <c r="AI39" i="27"/>
  <c r="V39" i="27"/>
  <c r="U39" i="27"/>
  <c r="S39" i="27"/>
  <c r="AJ38" i="27"/>
  <c r="AI38" i="27"/>
  <c r="V38" i="27"/>
  <c r="U38" i="27"/>
  <c r="S38" i="27"/>
  <c r="AJ37" i="27"/>
  <c r="AI37" i="27"/>
  <c r="V37" i="27"/>
  <c r="U37" i="27"/>
  <c r="S37" i="27"/>
  <c r="AJ36" i="27"/>
  <c r="AI36" i="27"/>
  <c r="V36" i="27"/>
  <c r="U36" i="27"/>
  <c r="S36" i="27"/>
  <c r="AJ35" i="27"/>
  <c r="AI35" i="27"/>
  <c r="V35" i="27"/>
  <c r="U35" i="27"/>
  <c r="S35" i="27"/>
  <c r="AJ34" i="27"/>
  <c r="AI34" i="27"/>
  <c r="V34" i="27"/>
  <c r="U34" i="27"/>
  <c r="S34" i="27"/>
  <c r="AJ33" i="27"/>
  <c r="AI33" i="27"/>
  <c r="V33" i="27"/>
  <c r="U33" i="27"/>
  <c r="S33" i="27"/>
  <c r="AJ32" i="27"/>
  <c r="AI32" i="27"/>
  <c r="V32" i="27"/>
  <c r="U32" i="27"/>
  <c r="S32" i="27"/>
  <c r="AJ31" i="27"/>
  <c r="AI31" i="27"/>
  <c r="V31" i="27"/>
  <c r="U31" i="27"/>
  <c r="S31" i="27"/>
  <c r="AJ30" i="27"/>
  <c r="AI30" i="27"/>
  <c r="V30" i="27"/>
  <c r="U30" i="27"/>
  <c r="S30" i="27"/>
  <c r="AJ29" i="27"/>
  <c r="AI29" i="27"/>
  <c r="V29" i="27"/>
  <c r="U29" i="27"/>
  <c r="S29" i="27"/>
  <c r="AJ28" i="27"/>
  <c r="AI28" i="27"/>
  <c r="V28" i="27"/>
  <c r="U28" i="27"/>
  <c r="S28" i="27"/>
  <c r="AJ27" i="27"/>
  <c r="AI27" i="27"/>
  <c r="V27" i="27"/>
  <c r="U27" i="27"/>
  <c r="S27" i="27"/>
  <c r="AJ26" i="27"/>
  <c r="AI26" i="27"/>
  <c r="V26" i="27"/>
  <c r="U26" i="27"/>
  <c r="S26" i="27"/>
  <c r="AJ25" i="27"/>
  <c r="AI25" i="27"/>
  <c r="V25" i="27"/>
  <c r="U25" i="27"/>
  <c r="S25" i="27"/>
  <c r="AJ24" i="27"/>
  <c r="AI24" i="27"/>
  <c r="V24" i="27"/>
  <c r="U24" i="27"/>
  <c r="S24" i="27"/>
  <c r="AJ23" i="27"/>
  <c r="AI23" i="27"/>
  <c r="V23" i="27"/>
  <c r="U23" i="27"/>
  <c r="S23" i="27"/>
  <c r="AJ22" i="27"/>
  <c r="AI22" i="27"/>
  <c r="V22" i="27"/>
  <c r="U22" i="27"/>
  <c r="S22" i="27"/>
  <c r="AJ21" i="27"/>
  <c r="AI21" i="27"/>
  <c r="V21" i="27"/>
  <c r="U21" i="27"/>
  <c r="S21" i="27"/>
  <c r="AJ20" i="27"/>
  <c r="AI20" i="27"/>
  <c r="V20" i="27"/>
  <c r="U20" i="27"/>
  <c r="S20" i="27"/>
  <c r="AJ18" i="27"/>
  <c r="AI18" i="27"/>
  <c r="V18" i="27"/>
  <c r="U18" i="27"/>
  <c r="S18" i="27"/>
  <c r="AJ17" i="27"/>
  <c r="AI17" i="27"/>
  <c r="V17" i="27"/>
  <c r="U17" i="27"/>
  <c r="S17" i="27"/>
  <c r="AJ16" i="27"/>
  <c r="AI16" i="27"/>
  <c r="V16" i="27"/>
  <c r="U16" i="27"/>
  <c r="S16" i="27"/>
  <c r="AJ15" i="27"/>
  <c r="AI15" i="27"/>
  <c r="V15" i="27"/>
  <c r="U15" i="27"/>
  <c r="S15" i="27"/>
  <c r="AJ14" i="27"/>
  <c r="AI14" i="27"/>
  <c r="V14" i="27"/>
  <c r="U14" i="27"/>
  <c r="S14" i="27"/>
  <c r="AJ13" i="27"/>
  <c r="AI13" i="27"/>
  <c r="V13" i="27"/>
  <c r="U13" i="27"/>
  <c r="S13" i="27"/>
  <c r="AJ12" i="27"/>
  <c r="AI12" i="27"/>
  <c r="V12" i="27"/>
  <c r="U12" i="27"/>
  <c r="S12" i="27"/>
  <c r="AJ11" i="27"/>
  <c r="AI11" i="27"/>
  <c r="V11" i="27"/>
  <c r="U11" i="27"/>
  <c r="S11" i="27"/>
  <c r="AJ10" i="27"/>
  <c r="AI10" i="27"/>
  <c r="V10" i="27"/>
  <c r="U10" i="27"/>
  <c r="S10" i="27"/>
  <c r="AK9" i="27"/>
  <c r="W9" i="27"/>
  <c r="W56" i="43" l="1"/>
  <c r="AK39" i="27"/>
  <c r="W41" i="27"/>
  <c r="W56" i="27"/>
  <c r="AK26" i="27"/>
  <c r="W28" i="27"/>
  <c r="AK30" i="27"/>
  <c r="AK34" i="27"/>
  <c r="AK44" i="27"/>
  <c r="AK55" i="27"/>
  <c r="AK58" i="27"/>
  <c r="W60" i="27"/>
  <c r="AK16" i="27"/>
  <c r="W21" i="27"/>
  <c r="AK38" i="27"/>
  <c r="AK48" i="27"/>
  <c r="W50" i="27"/>
  <c r="AK52" i="27"/>
  <c r="W14" i="27"/>
  <c r="AK18" i="27"/>
  <c r="AK49" i="27"/>
  <c r="W54" i="27"/>
  <c r="AK62" i="27"/>
  <c r="W64" i="27"/>
  <c r="W68" i="27"/>
  <c r="AK69" i="27"/>
  <c r="AK40" i="27"/>
  <c r="W45" i="27"/>
  <c r="AK47" i="27"/>
  <c r="W49" i="27"/>
  <c r="AK57" i="27"/>
  <c r="W59" i="27"/>
  <c r="AK61" i="27"/>
  <c r="W62" i="27"/>
  <c r="AK12" i="27"/>
  <c r="W51" i="27"/>
  <c r="W71" i="27"/>
  <c r="W18" i="27"/>
  <c r="AK24" i="27"/>
  <c r="W26" i="27"/>
  <c r="AK32" i="27"/>
  <c r="W34" i="27"/>
  <c r="AK41" i="27"/>
  <c r="W42" i="27"/>
  <c r="AK46" i="27"/>
  <c r="W48" i="27"/>
  <c r="AK63" i="27"/>
  <c r="W65" i="27"/>
  <c r="AK67" i="27"/>
  <c r="AK68" i="27"/>
  <c r="AK70" i="27"/>
  <c r="AK10" i="27"/>
  <c r="W13" i="27"/>
  <c r="W17" i="27"/>
  <c r="W20" i="27"/>
  <c r="W23" i="27"/>
  <c r="W27" i="27"/>
  <c r="W31" i="27"/>
  <c r="W35" i="27"/>
  <c r="W43" i="27"/>
  <c r="W67" i="27"/>
  <c r="W36" i="27"/>
  <c r="W63" i="27"/>
  <c r="W12" i="27"/>
  <c r="S72" i="27"/>
  <c r="W37" i="27"/>
  <c r="W29" i="27"/>
  <c r="AK33" i="27"/>
  <c r="W10" i="27"/>
  <c r="AK14" i="27"/>
  <c r="W16" i="27"/>
  <c r="AK21" i="27"/>
  <c r="W24" i="27"/>
  <c r="AK28" i="27"/>
  <c r="W30" i="27"/>
  <c r="W32" i="27"/>
  <c r="AK36" i="27"/>
  <c r="W38" i="27"/>
  <c r="W39" i="27"/>
  <c r="AK42" i="27"/>
  <c r="W44" i="27"/>
  <c r="W46" i="27"/>
  <c r="AK50" i="27"/>
  <c r="W52" i="27"/>
  <c r="AK53" i="27"/>
  <c r="W55" i="27"/>
  <c r="W57" i="27"/>
  <c r="AK59" i="27"/>
  <c r="W61" i="27"/>
  <c r="AK64" i="27"/>
  <c r="W66" i="27"/>
  <c r="W69" i="27"/>
  <c r="U72" i="27"/>
  <c r="U79" i="27" s="1"/>
  <c r="AK11" i="27"/>
  <c r="AK13" i="27"/>
  <c r="W15" i="27"/>
  <c r="AK20" i="27"/>
  <c r="W22" i="27"/>
  <c r="AK25" i="27"/>
  <c r="AK27" i="27"/>
  <c r="AK35" i="27"/>
  <c r="AI72" i="27"/>
  <c r="AI79" i="27" s="1"/>
  <c r="W11" i="27"/>
  <c r="AK15" i="27"/>
  <c r="AK17" i="27"/>
  <c r="AK22" i="27"/>
  <c r="AK23" i="27"/>
  <c r="W25" i="27"/>
  <c r="AK29" i="27"/>
  <c r="AK31" i="27"/>
  <c r="W33" i="27"/>
  <c r="AK37" i="27"/>
  <c r="W40" i="27"/>
  <c r="AK43" i="27"/>
  <c r="AK45" i="27"/>
  <c r="W47" i="27"/>
  <c r="AK51" i="27"/>
  <c r="W53" i="27"/>
  <c r="AK54" i="27"/>
  <c r="AK56" i="27"/>
  <c r="W58" i="27"/>
  <c r="AK60" i="27"/>
  <c r="AK65" i="27"/>
  <c r="AK66" i="27"/>
  <c r="W70" i="27"/>
  <c r="AK71" i="27"/>
  <c r="AJ72" i="27"/>
  <c r="AJ79" i="27" s="1"/>
  <c r="V72" i="27"/>
  <c r="V79" i="27" s="1"/>
  <c r="W57" i="43" l="1"/>
  <c r="AK72" i="27"/>
  <c r="AK79" i="27" s="1"/>
  <c r="W72" i="27"/>
  <c r="W79" i="27" s="1"/>
  <c r="AK71" i="26"/>
  <c r="AJ71" i="26"/>
  <c r="W71" i="26"/>
  <c r="V71" i="26"/>
  <c r="T71" i="26"/>
  <c r="AK70" i="26"/>
  <c r="AJ70" i="26"/>
  <c r="W70" i="26"/>
  <c r="V70" i="26"/>
  <c r="T70" i="26"/>
  <c r="AK69" i="26"/>
  <c r="AJ69" i="26"/>
  <c r="W69" i="26"/>
  <c r="V69" i="26"/>
  <c r="T69" i="26"/>
  <c r="AK68" i="26"/>
  <c r="AJ68" i="26"/>
  <c r="W68" i="26"/>
  <c r="V68" i="26"/>
  <c r="T68" i="26"/>
  <c r="AK67" i="26"/>
  <c r="AJ67" i="26"/>
  <c r="W67" i="26"/>
  <c r="V67" i="26"/>
  <c r="T67" i="26"/>
  <c r="AK66" i="26"/>
  <c r="AJ66" i="26"/>
  <c r="W66" i="26"/>
  <c r="V66" i="26"/>
  <c r="T66" i="26"/>
  <c r="AK65" i="26"/>
  <c r="AJ65" i="26"/>
  <c r="W65" i="26"/>
  <c r="V65" i="26"/>
  <c r="T65" i="26"/>
  <c r="AK64" i="26"/>
  <c r="AJ64" i="26"/>
  <c r="W64" i="26"/>
  <c r="V64" i="26"/>
  <c r="T64" i="26"/>
  <c r="AK63" i="26"/>
  <c r="AJ63" i="26"/>
  <c r="W63" i="26"/>
  <c r="V63" i="26"/>
  <c r="T63" i="26"/>
  <c r="AK62" i="26"/>
  <c r="AJ62" i="26"/>
  <c r="W62" i="26"/>
  <c r="V62" i="26"/>
  <c r="T62" i="26"/>
  <c r="AK61" i="26"/>
  <c r="AJ61" i="26"/>
  <c r="W61" i="26"/>
  <c r="V61" i="26"/>
  <c r="T61" i="26"/>
  <c r="AK60" i="26"/>
  <c r="AJ60" i="26"/>
  <c r="W60" i="26"/>
  <c r="V60" i="26"/>
  <c r="T60" i="26"/>
  <c r="AK59" i="26"/>
  <c r="AJ59" i="26"/>
  <c r="W59" i="26"/>
  <c r="V59" i="26"/>
  <c r="T59" i="26"/>
  <c r="AK58" i="26"/>
  <c r="AJ58" i="26"/>
  <c r="W58" i="26"/>
  <c r="V58" i="26"/>
  <c r="T58" i="26"/>
  <c r="AK57" i="26"/>
  <c r="AJ57" i="26"/>
  <c r="W57" i="26"/>
  <c r="V57" i="26"/>
  <c r="T57" i="26"/>
  <c r="AK56" i="26"/>
  <c r="AJ56" i="26"/>
  <c r="W56" i="26"/>
  <c r="V56" i="26"/>
  <c r="T56" i="26"/>
  <c r="AK55" i="26"/>
  <c r="AJ55" i="26"/>
  <c r="W55" i="26"/>
  <c r="V55" i="26"/>
  <c r="T55" i="26"/>
  <c r="AK54" i="26"/>
  <c r="AJ54" i="26"/>
  <c r="W54" i="26"/>
  <c r="V54" i="26"/>
  <c r="T54" i="26"/>
  <c r="AK53" i="26"/>
  <c r="AJ53" i="26"/>
  <c r="W53" i="26"/>
  <c r="V53" i="26"/>
  <c r="T53" i="26"/>
  <c r="AK52" i="26"/>
  <c r="AJ52" i="26"/>
  <c r="W52" i="26"/>
  <c r="V52" i="26"/>
  <c r="T52" i="26"/>
  <c r="AK51" i="26"/>
  <c r="AJ51" i="26"/>
  <c r="W51" i="26"/>
  <c r="V51" i="26"/>
  <c r="T51" i="26"/>
  <c r="AK50" i="26"/>
  <c r="AJ50" i="26"/>
  <c r="W50" i="26"/>
  <c r="V50" i="26"/>
  <c r="T50" i="26"/>
  <c r="AK49" i="26"/>
  <c r="AJ49" i="26"/>
  <c r="W49" i="26"/>
  <c r="V49" i="26"/>
  <c r="T49" i="26"/>
  <c r="AK48" i="26"/>
  <c r="AJ48" i="26"/>
  <c r="W48" i="26"/>
  <c r="V48" i="26"/>
  <c r="T48" i="26"/>
  <c r="AK47" i="26"/>
  <c r="AJ47" i="26"/>
  <c r="W47" i="26"/>
  <c r="V47" i="26"/>
  <c r="T47" i="26"/>
  <c r="AK46" i="26"/>
  <c r="AJ46" i="26"/>
  <c r="W46" i="26"/>
  <c r="V46" i="26"/>
  <c r="T46" i="26"/>
  <c r="AK45" i="26"/>
  <c r="AJ45" i="26"/>
  <c r="W45" i="26"/>
  <c r="V45" i="26"/>
  <c r="T45" i="26"/>
  <c r="AK44" i="26"/>
  <c r="AJ44" i="26"/>
  <c r="W44" i="26"/>
  <c r="V44" i="26"/>
  <c r="T44" i="26"/>
  <c r="AK43" i="26"/>
  <c r="AJ43" i="26"/>
  <c r="W43" i="26"/>
  <c r="V43" i="26"/>
  <c r="T43" i="26"/>
  <c r="AK42" i="26"/>
  <c r="AJ42" i="26"/>
  <c r="W42" i="26"/>
  <c r="V42" i="26"/>
  <c r="T42" i="26"/>
  <c r="AK41" i="26"/>
  <c r="AJ41" i="26"/>
  <c r="W41" i="26"/>
  <c r="V41" i="26"/>
  <c r="T41" i="26"/>
  <c r="AK40" i="26"/>
  <c r="AJ40" i="26"/>
  <c r="W40" i="26"/>
  <c r="V40" i="26"/>
  <c r="T40" i="26"/>
  <c r="AK39" i="26"/>
  <c r="AJ39" i="26"/>
  <c r="W39" i="26"/>
  <c r="V39" i="26"/>
  <c r="T39" i="26"/>
  <c r="AK38" i="26"/>
  <c r="AJ38" i="26"/>
  <c r="W38" i="26"/>
  <c r="V38" i="26"/>
  <c r="T38" i="26"/>
  <c r="AK37" i="26"/>
  <c r="AJ37" i="26"/>
  <c r="W37" i="26"/>
  <c r="V37" i="26"/>
  <c r="T37" i="26"/>
  <c r="AK36" i="26"/>
  <c r="AJ36" i="26"/>
  <c r="W36" i="26"/>
  <c r="V36" i="26"/>
  <c r="T36" i="26"/>
  <c r="AK35" i="26"/>
  <c r="AJ35" i="26"/>
  <c r="W35" i="26"/>
  <c r="V35" i="26"/>
  <c r="T35" i="26"/>
  <c r="AK34" i="26"/>
  <c r="AJ34" i="26"/>
  <c r="W34" i="26"/>
  <c r="V34" i="26"/>
  <c r="T34" i="26"/>
  <c r="AK33" i="26"/>
  <c r="AJ33" i="26"/>
  <c r="W33" i="26"/>
  <c r="V33" i="26"/>
  <c r="T33" i="26"/>
  <c r="AK32" i="26"/>
  <c r="AJ32" i="26"/>
  <c r="W32" i="26"/>
  <c r="V32" i="26"/>
  <c r="T32" i="26"/>
  <c r="AK31" i="26"/>
  <c r="AJ31" i="26"/>
  <c r="W31" i="26"/>
  <c r="V31" i="26"/>
  <c r="T31" i="26"/>
  <c r="AK30" i="26"/>
  <c r="AJ30" i="26"/>
  <c r="W30" i="26"/>
  <c r="V30" i="26"/>
  <c r="T30" i="26"/>
  <c r="AK29" i="26"/>
  <c r="AJ29" i="26"/>
  <c r="W29" i="26"/>
  <c r="V29" i="26"/>
  <c r="T29" i="26"/>
  <c r="AK28" i="26"/>
  <c r="AJ28" i="26"/>
  <c r="W28" i="26"/>
  <c r="V28" i="26"/>
  <c r="T28" i="26"/>
  <c r="AK27" i="26"/>
  <c r="AJ27" i="26"/>
  <c r="W27" i="26"/>
  <c r="V27" i="26"/>
  <c r="T27" i="26"/>
  <c r="AK26" i="26"/>
  <c r="AJ26" i="26"/>
  <c r="W26" i="26"/>
  <c r="V26" i="26"/>
  <c r="T26" i="26"/>
  <c r="AK25" i="26"/>
  <c r="AJ25" i="26"/>
  <c r="W25" i="26"/>
  <c r="V25" i="26"/>
  <c r="T25" i="26"/>
  <c r="AK24" i="26"/>
  <c r="AJ24" i="26"/>
  <c r="W24" i="26"/>
  <c r="V24" i="26"/>
  <c r="T24" i="26"/>
  <c r="AK23" i="26"/>
  <c r="AJ23" i="26"/>
  <c r="W23" i="26"/>
  <c r="V23" i="26"/>
  <c r="T23" i="26"/>
  <c r="AK22" i="26"/>
  <c r="AJ22" i="26"/>
  <c r="W22" i="26"/>
  <c r="V22" i="26"/>
  <c r="T22" i="26"/>
  <c r="AK21" i="26"/>
  <c r="AJ21" i="26"/>
  <c r="W21" i="26"/>
  <c r="V21" i="26"/>
  <c r="T21" i="26"/>
  <c r="AK20" i="26"/>
  <c r="AJ20" i="26"/>
  <c r="W20" i="26"/>
  <c r="V20" i="26"/>
  <c r="T20" i="26"/>
  <c r="AK18" i="26"/>
  <c r="AJ18" i="26"/>
  <c r="W18" i="26"/>
  <c r="V18" i="26"/>
  <c r="T18" i="26"/>
  <c r="AK17" i="26"/>
  <c r="AJ17" i="26"/>
  <c r="W17" i="26"/>
  <c r="V17" i="26"/>
  <c r="T17" i="26"/>
  <c r="AK16" i="26"/>
  <c r="AJ16" i="26"/>
  <c r="W16" i="26"/>
  <c r="V16" i="26"/>
  <c r="T16" i="26"/>
  <c r="AK15" i="26"/>
  <c r="AJ15" i="26"/>
  <c r="W15" i="26"/>
  <c r="V15" i="26"/>
  <c r="T15" i="26"/>
  <c r="AK14" i="26"/>
  <c r="AJ14" i="26"/>
  <c r="W14" i="26"/>
  <c r="V14" i="26"/>
  <c r="T14" i="26"/>
  <c r="AK13" i="26"/>
  <c r="AJ13" i="26"/>
  <c r="W13" i="26"/>
  <c r="V13" i="26"/>
  <c r="T13" i="26"/>
  <c r="AK12" i="26"/>
  <c r="AJ12" i="26"/>
  <c r="W12" i="26"/>
  <c r="V12" i="26"/>
  <c r="T12" i="26"/>
  <c r="AK11" i="26"/>
  <c r="AJ11" i="26"/>
  <c r="W11" i="26"/>
  <c r="V11" i="26"/>
  <c r="T11" i="26"/>
  <c r="AK10" i="26"/>
  <c r="AJ10" i="26"/>
  <c r="W10" i="26"/>
  <c r="V10" i="26"/>
  <c r="T10" i="26"/>
  <c r="AL9" i="26"/>
  <c r="X9" i="26"/>
  <c r="X17" i="26" l="1"/>
  <c r="X26" i="26"/>
  <c r="W58" i="43"/>
  <c r="X36" i="26"/>
  <c r="X52" i="26"/>
  <c r="X60" i="26"/>
  <c r="AL35" i="26"/>
  <c r="AL43" i="26"/>
  <c r="AL51" i="26"/>
  <c r="AL59" i="26"/>
  <c r="AL67" i="26"/>
  <c r="AL25" i="26"/>
  <c r="AL37" i="26"/>
  <c r="AL41" i="26"/>
  <c r="AL53" i="26"/>
  <c r="AL57" i="26"/>
  <c r="AL69" i="26"/>
  <c r="X22" i="26"/>
  <c r="AL68" i="26"/>
  <c r="AL12" i="26"/>
  <c r="AL21" i="26"/>
  <c r="AL29" i="26"/>
  <c r="T72" i="26"/>
  <c r="X68" i="26"/>
  <c r="X13" i="26"/>
  <c r="X44" i="26"/>
  <c r="AL47" i="26"/>
  <c r="AL63" i="26"/>
  <c r="X64" i="26"/>
  <c r="X30" i="26"/>
  <c r="X40" i="26"/>
  <c r="X48" i="26"/>
  <c r="X56" i="26"/>
  <c r="AL17" i="26"/>
  <c r="X32" i="26"/>
  <c r="AL34" i="26"/>
  <c r="AL36" i="26"/>
  <c r="AL40" i="26"/>
  <c r="AL46" i="26"/>
  <c r="AL50" i="26"/>
  <c r="AL52" i="26"/>
  <c r="AL56" i="26"/>
  <c r="AL62" i="26"/>
  <c r="AL66" i="26"/>
  <c r="X15" i="26"/>
  <c r="AL24" i="26"/>
  <c r="AL70" i="26"/>
  <c r="AL11" i="26"/>
  <c r="AL13" i="26"/>
  <c r="X20" i="26"/>
  <c r="AL28" i="26"/>
  <c r="AL30" i="26"/>
  <c r="AJ72" i="26"/>
  <c r="AJ79" i="26" s="1"/>
  <c r="X11" i="26"/>
  <c r="AL15" i="26"/>
  <c r="AL16" i="26"/>
  <c r="AL20" i="26"/>
  <c r="AL22" i="26"/>
  <c r="X24" i="26"/>
  <c r="AL26" i="26"/>
  <c r="X28" i="26"/>
  <c r="AL32" i="26"/>
  <c r="AL33" i="26"/>
  <c r="AL38" i="26"/>
  <c r="AL39" i="26"/>
  <c r="AL42" i="26"/>
  <c r="AL44" i="26"/>
  <c r="AL45" i="26"/>
  <c r="AL48" i="26"/>
  <c r="AL49" i="26"/>
  <c r="AL54" i="26"/>
  <c r="AL55" i="26"/>
  <c r="AL58" i="26"/>
  <c r="AL60" i="26"/>
  <c r="AL61" i="26"/>
  <c r="AL64" i="26"/>
  <c r="AL65" i="26"/>
  <c r="X10" i="26"/>
  <c r="AL14" i="26"/>
  <c r="X16" i="26"/>
  <c r="X18" i="26"/>
  <c r="AL23" i="26"/>
  <c r="X25" i="26"/>
  <c r="X27" i="26"/>
  <c r="AL31" i="26"/>
  <c r="X33" i="26"/>
  <c r="X34" i="26"/>
  <c r="X39" i="26"/>
  <c r="X41" i="26"/>
  <c r="X42" i="26"/>
  <c r="X47" i="26"/>
  <c r="X49" i="26"/>
  <c r="X50" i="26"/>
  <c r="X55" i="26"/>
  <c r="X57" i="26"/>
  <c r="X58" i="26"/>
  <c r="X63" i="26"/>
  <c r="X65" i="26"/>
  <c r="X66" i="26"/>
  <c r="X71" i="26"/>
  <c r="AL10" i="26"/>
  <c r="X12" i="26"/>
  <c r="X14" i="26"/>
  <c r="AL18" i="26"/>
  <c r="X21" i="26"/>
  <c r="X23" i="26"/>
  <c r="AL27" i="26"/>
  <c r="X29" i="26"/>
  <c r="X31" i="26"/>
  <c r="X35" i="26"/>
  <c r="X37" i="26"/>
  <c r="X38" i="26"/>
  <c r="X43" i="26"/>
  <c r="X45" i="26"/>
  <c r="X46" i="26"/>
  <c r="X51" i="26"/>
  <c r="X53" i="26"/>
  <c r="X54" i="26"/>
  <c r="X59" i="26"/>
  <c r="X61" i="26"/>
  <c r="X62" i="26"/>
  <c r="X67" i="26"/>
  <c r="X69" i="26"/>
  <c r="X70" i="26"/>
  <c r="AL71" i="26"/>
  <c r="V72" i="26"/>
  <c r="V79" i="26" s="1"/>
  <c r="AK72" i="26"/>
  <c r="AK79" i="26" s="1"/>
  <c r="W72" i="26"/>
  <c r="W79" i="26" s="1"/>
  <c r="W59" i="43" l="1"/>
  <c r="AL72" i="26"/>
  <c r="AL79" i="26" s="1"/>
  <c r="X72" i="26"/>
  <c r="X79" i="26" s="1"/>
  <c r="W60" i="43" l="1"/>
  <c r="AK9" i="25"/>
  <c r="W9" i="25"/>
  <c r="W9" i="1"/>
  <c r="W61" i="43" l="1"/>
  <c r="C72" i="25"/>
  <c r="W62" i="43" l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W63" i="43" l="1"/>
  <c r="V72" i="1"/>
  <c r="V79" i="1" s="1"/>
  <c r="U72" i="1"/>
  <c r="U79" i="1" s="1"/>
  <c r="AJ24" i="1"/>
  <c r="AI24" i="1"/>
  <c r="W24" i="1"/>
  <c r="W64" i="43" l="1"/>
  <c r="AK24" i="1"/>
  <c r="W65" i="43" l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W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W45" i="1"/>
  <c r="AJ44" i="1"/>
  <c r="AI44" i="1"/>
  <c r="AJ43" i="1"/>
  <c r="AI43" i="1"/>
  <c r="W43" i="1"/>
  <c r="AJ42" i="1"/>
  <c r="AI42" i="1"/>
  <c r="AJ41" i="1"/>
  <c r="AI41" i="1"/>
  <c r="AJ40" i="1"/>
  <c r="AI40" i="1"/>
  <c r="W40" i="1"/>
  <c r="AJ39" i="1"/>
  <c r="AI39" i="1"/>
  <c r="W39" i="1"/>
  <c r="AJ38" i="1"/>
  <c r="AI38" i="1"/>
  <c r="W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W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3" i="1"/>
  <c r="AI23" i="1"/>
  <c r="AJ22" i="1"/>
  <c r="AI22" i="1"/>
  <c r="W22" i="1"/>
  <c r="AJ21" i="1"/>
  <c r="AI21" i="1"/>
  <c r="AJ20" i="1"/>
  <c r="AI20" i="1"/>
  <c r="AJ17" i="1"/>
  <c r="AI17" i="1"/>
  <c r="W17" i="1"/>
  <c r="AJ16" i="1"/>
  <c r="AI16" i="1"/>
  <c r="AJ15" i="1"/>
  <c r="AI15" i="1"/>
  <c r="AJ14" i="1"/>
  <c r="AI14" i="1"/>
  <c r="AJ13" i="1"/>
  <c r="AI13" i="1"/>
  <c r="W13" i="1"/>
  <c r="AJ12" i="1"/>
  <c r="AI12" i="1"/>
  <c r="AJ11" i="1"/>
  <c r="AI11" i="1"/>
  <c r="W11" i="1"/>
  <c r="AJ10" i="1"/>
  <c r="AI10" i="1"/>
  <c r="W10" i="1"/>
  <c r="AK9" i="1"/>
  <c r="W66" i="43" l="1"/>
  <c r="AK70" i="1"/>
  <c r="AK64" i="1"/>
  <c r="AK51" i="1"/>
  <c r="AK58" i="1"/>
  <c r="AK65" i="1"/>
  <c r="AK10" i="1"/>
  <c r="AI72" i="1"/>
  <c r="AI79" i="1" s="1"/>
  <c r="AH77" i="25" s="1"/>
  <c r="AG77" i="35" s="1"/>
  <c r="AK27" i="1"/>
  <c r="AK28" i="1"/>
  <c r="AK69" i="1"/>
  <c r="AJ72" i="1"/>
  <c r="AJ79" i="1" s="1"/>
  <c r="W41" i="1"/>
  <c r="W15" i="1"/>
  <c r="W21" i="1"/>
  <c r="W51" i="1"/>
  <c r="AK35" i="1"/>
  <c r="W46" i="1"/>
  <c r="W49" i="1"/>
  <c r="AK13" i="1"/>
  <c r="AK14" i="1"/>
  <c r="W23" i="1"/>
  <c r="W25" i="1"/>
  <c r="W27" i="1"/>
  <c r="W29" i="1"/>
  <c r="AK41" i="1"/>
  <c r="AK42" i="1"/>
  <c r="W54" i="1"/>
  <c r="W55" i="1"/>
  <c r="W57" i="1"/>
  <c r="W59" i="1"/>
  <c r="AK36" i="1"/>
  <c r="W47" i="1"/>
  <c r="AK20" i="1"/>
  <c r="W32" i="1"/>
  <c r="W33" i="1"/>
  <c r="W35" i="1"/>
  <c r="W37" i="1"/>
  <c r="AK49" i="1"/>
  <c r="AK50" i="1"/>
  <c r="AK53" i="1"/>
  <c r="AK55" i="1"/>
  <c r="W61" i="1"/>
  <c r="W62" i="1"/>
  <c r="W12" i="1"/>
  <c r="AK16" i="1"/>
  <c r="AK21" i="1"/>
  <c r="AK29" i="1"/>
  <c r="AK44" i="1"/>
  <c r="W56" i="1"/>
  <c r="AK59" i="1"/>
  <c r="W63" i="1"/>
  <c r="AK66" i="1"/>
  <c r="AK71" i="1"/>
  <c r="W14" i="1"/>
  <c r="AK17" i="1"/>
  <c r="W20" i="1"/>
  <c r="AK22" i="1"/>
  <c r="AK23" i="1"/>
  <c r="W28" i="1"/>
  <c r="AK31" i="1"/>
  <c r="AK32" i="1"/>
  <c r="W36" i="1"/>
  <c r="AK38" i="1"/>
  <c r="AK39" i="1"/>
  <c r="W42" i="1"/>
  <c r="AK45" i="1"/>
  <c r="AK46" i="1"/>
  <c r="W50" i="1"/>
  <c r="AK54" i="1"/>
  <c r="W58" i="1"/>
  <c r="AK61" i="1"/>
  <c r="AK68" i="1"/>
  <c r="W72" i="1"/>
  <c r="W79" i="1" s="1"/>
  <c r="AK15" i="1"/>
  <c r="W26" i="1"/>
  <c r="AK30" i="1"/>
  <c r="W34" i="1"/>
  <c r="AK37" i="1"/>
  <c r="AK43" i="1"/>
  <c r="W48" i="1"/>
  <c r="AK52" i="1"/>
  <c r="AK60" i="1"/>
  <c r="AK67" i="1"/>
  <c r="AK11" i="1"/>
  <c r="AK12" i="1"/>
  <c r="W16" i="1"/>
  <c r="AK25" i="1"/>
  <c r="AK26" i="1"/>
  <c r="W30" i="1"/>
  <c r="AK33" i="1"/>
  <c r="AK34" i="1"/>
  <c r="AK40" i="1"/>
  <c r="W44" i="1"/>
  <c r="AK47" i="1"/>
  <c r="AK48" i="1"/>
  <c r="W52" i="1"/>
  <c r="AK56" i="1"/>
  <c r="AK57" i="1"/>
  <c r="W60" i="1"/>
  <c r="AK62" i="1"/>
  <c r="AK63" i="1"/>
  <c r="W67" i="43" l="1"/>
  <c r="AK72" i="1"/>
  <c r="AK79" i="1" s="1"/>
  <c r="S10" i="1"/>
  <c r="S72" i="1" s="1"/>
  <c r="W68" i="43" l="1"/>
  <c r="W69" i="43" l="1"/>
  <c r="W70" i="43" l="1"/>
  <c r="W71" i="43" l="1"/>
  <c r="W72" i="43" s="1"/>
  <c r="W79" i="43" s="1"/>
  <c r="U72" i="43"/>
  <c r="U79" i="43" s="1"/>
  <c r="U72" i="35" l="1"/>
  <c r="U79" i="35" s="1"/>
  <c r="W72" i="35" l="1"/>
  <c r="W79" i="35" l="1"/>
  <c r="C72" i="35"/>
  <c r="AN72" i="35" s="1"/>
  <c r="AN10" i="35"/>
  <c r="S10" i="35"/>
  <c r="S72" i="35" s="1"/>
</calcChain>
</file>

<file path=xl/sharedStrings.xml><?xml version="1.0" encoding="utf-8"?>
<sst xmlns="http://schemas.openxmlformats.org/spreadsheetml/2006/main" count="1703" uniqueCount="112">
  <si>
    <t>U.C.C. All-Church Offerings</t>
  </si>
  <si>
    <t>U.C.C. Directed Gifts</t>
  </si>
  <si>
    <t>U.C.C.</t>
  </si>
  <si>
    <t>Other</t>
  </si>
  <si>
    <t>OCWM Allocation</t>
  </si>
  <si>
    <t>STC Allocation</t>
  </si>
  <si>
    <t>Yearbook</t>
  </si>
  <si>
    <t xml:space="preserve">Special </t>
  </si>
  <si>
    <t>Extra Mile/Oper</t>
  </si>
  <si>
    <t>Support</t>
  </si>
  <si>
    <t>Conference</t>
  </si>
  <si>
    <t>National</t>
  </si>
  <si>
    <t>Total</t>
  </si>
  <si>
    <t>Churches</t>
  </si>
  <si>
    <t>ID Number</t>
  </si>
  <si>
    <t>OCWM</t>
  </si>
  <si>
    <t>OGHS</t>
  </si>
  <si>
    <t>NIN</t>
  </si>
  <si>
    <t>STC</t>
  </si>
  <si>
    <t>CHRISTMAS</t>
  </si>
  <si>
    <t>Disasters</t>
  </si>
  <si>
    <t>Hurricane</t>
  </si>
  <si>
    <t>Tornados</t>
  </si>
  <si>
    <t>Typhoon</t>
  </si>
  <si>
    <t>CWS</t>
  </si>
  <si>
    <t>Blankets</t>
  </si>
  <si>
    <t>KO District</t>
  </si>
  <si>
    <t>Non-UCC</t>
  </si>
  <si>
    <t>C.U.E.</t>
  </si>
  <si>
    <t>W.M.C.</t>
  </si>
  <si>
    <t>Totals</t>
  </si>
  <si>
    <t>Abilene, Grace</t>
  </si>
  <si>
    <t>Abilene, New Basel</t>
  </si>
  <si>
    <t>Alma, Peace</t>
  </si>
  <si>
    <t>Anthony, 1st</t>
  </si>
  <si>
    <t>Baldwin City, St. John</t>
  </si>
  <si>
    <t>Bern, Friedens</t>
  </si>
  <si>
    <t>Carbondale, Comm.</t>
  </si>
  <si>
    <t>Cheney,Trinity UCC</t>
  </si>
  <si>
    <t>Council Grove, First Congregational</t>
  </si>
  <si>
    <t>Drummond, Puritan C &amp; C</t>
  </si>
  <si>
    <t>Ellinwood, Immanuel</t>
  </si>
  <si>
    <t xml:space="preserve">Enid, Marshallese Comm. </t>
  </si>
  <si>
    <t>Eudora, St. Paul</t>
  </si>
  <si>
    <t>Eureka,Christian &amp; Congr Ch</t>
  </si>
  <si>
    <t>Fairview, 1st U.C.C.</t>
  </si>
  <si>
    <t>Garden City, Comm.</t>
  </si>
  <si>
    <t>Gaylord, Comm.</t>
  </si>
  <si>
    <t>Goltry, 1st Cong.</t>
  </si>
  <si>
    <t>Gorham, Comm.</t>
  </si>
  <si>
    <t>Great Bend, 1st Cong.</t>
  </si>
  <si>
    <t>Hiawatha, Bethany</t>
  </si>
  <si>
    <t>Holyrood, St. Paul's</t>
  </si>
  <si>
    <t>Inman, St. Peter's</t>
  </si>
  <si>
    <t>Junction City, Zion</t>
  </si>
  <si>
    <t>Kiowa, Cong.</t>
  </si>
  <si>
    <t>Lawrence, Plymouth</t>
  </si>
  <si>
    <t>Lawton, Blvd. Cong.</t>
  </si>
  <si>
    <t>Lawton, Samoan Congl Christian Church</t>
  </si>
  <si>
    <t>Lenora, United Parish</t>
  </si>
  <si>
    <t>Manhattan, 1st Cong.</t>
  </si>
  <si>
    <t>Marshall, St. Paul's</t>
  </si>
  <si>
    <t>Marysville, Evangelical</t>
  </si>
  <si>
    <t>McPherson, 1st Cong.</t>
  </si>
  <si>
    <t>Newton, First U.C.C.</t>
  </si>
  <si>
    <t>Newton, Trinity</t>
  </si>
  <si>
    <t>Sterling, Midland Community</t>
  </si>
  <si>
    <t>Norman, United Church</t>
  </si>
  <si>
    <t>OKC, Cathedral of Hope</t>
  </si>
  <si>
    <t>OKC, Ch of the Open Arms</t>
  </si>
  <si>
    <t>OKC, Ch of the Savior</t>
  </si>
  <si>
    <t>OKC, Mayflower</t>
  </si>
  <si>
    <t>Onaga, Cong.</t>
  </si>
  <si>
    <t>Partridge, Comm.</t>
  </si>
  <si>
    <t>PV, Colonial</t>
  </si>
  <si>
    <t>Russell, 1st Cong.</t>
  </si>
  <si>
    <t>Salina, Rolling Hills</t>
  </si>
  <si>
    <t>Stockton, Cong.</t>
  </si>
  <si>
    <t>Topeka, 1st Cong.</t>
  </si>
  <si>
    <t>Topeka, Central</t>
  </si>
  <si>
    <t>Tulsa, Fellowship</t>
  </si>
  <si>
    <t>Weatherford, Federated</t>
  </si>
  <si>
    <t>Wichita, Fairmount</t>
  </si>
  <si>
    <t>Wichita, Pilgrim</t>
  </si>
  <si>
    <t>Giving from Individuals - For GL Balancing Only</t>
  </si>
  <si>
    <t>Joy A Schell</t>
  </si>
  <si>
    <t>UCC All Church Offerings</t>
  </si>
  <si>
    <t>Edowment</t>
  </si>
  <si>
    <t>Other Support - Directed Gifts {Emmaus Homes Inc. - St. Charles MO $100.00    Neighborhood Houses - St. Louis MO $50.00   Every Child's Hope - St. Louis MO $50.00}</t>
  </si>
  <si>
    <t>a</t>
  </si>
  <si>
    <t xml:space="preserve">a </t>
  </si>
  <si>
    <t>Partridge WomensFellowship</t>
  </si>
  <si>
    <t>`</t>
  </si>
  <si>
    <t>For the Year 2021</t>
  </si>
  <si>
    <t>For Period 1/1/21 thur 1/31/21</t>
  </si>
  <si>
    <t>For Period 2/2/21 thru 2/28/21</t>
  </si>
  <si>
    <t>For Period 3/1/21 thur 3/31/21</t>
  </si>
  <si>
    <t>For Period 1/1/21 thru 3/31/21</t>
  </si>
  <si>
    <t>For Period 4/1/21 thru 4/30/21</t>
  </si>
  <si>
    <t>For the Period 05/01/21 Thru 05/31/21</t>
  </si>
  <si>
    <t>For The Period 6/1/21 thru 6/30/21</t>
  </si>
  <si>
    <t>For the Period 4/1/21 thru 6/30/21</t>
  </si>
  <si>
    <t>For the Period 07/01/21 Thru 07/31/21</t>
  </si>
  <si>
    <t>For the Period 08/01/21 Thru 08/31/21</t>
  </si>
  <si>
    <t>For the Period 09/01/21 Thru 09/30/21</t>
  </si>
  <si>
    <t>For the Period 07/01/21 Thru 09/30/21</t>
  </si>
  <si>
    <t>For the Period 10/01/21 Thru 10/31/21</t>
  </si>
  <si>
    <t>For the Period 11/01/21 Thru 11/30/21</t>
  </si>
  <si>
    <t>For the Period 12/1/21 Thru 12/31/21</t>
  </si>
  <si>
    <t>Jan 2021 for Dec 2020</t>
  </si>
  <si>
    <t>For the Period 10/01/21 Thru 12/31/21</t>
  </si>
  <si>
    <t>Pauline Barten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</si>
</sst>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0.0000%"/>
  </numFmts>
  <fonts count="15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  <font>
      <sz val="8"/>
      <name val="Marlett"/>
      <charset val="2"/>
    </font>
    <font>
      <b/>
      <sz val="10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0" xfId="0" applyFont="1" applyAlignment="1"/>
    <xf numFmtId="0" fontId="4" fillId="0" borderId="0" xfId="0" applyFont="1" applyAlignment="1"/>
    <xf numFmtId="4" fontId="3" fillId="0" borderId="0" xfId="0" applyNumberFormat="1" applyFont="1" applyBorder="1" applyAlignment="1"/>
    <xf numFmtId="4" fontId="3" fillId="0" borderId="0" xfId="0" applyNumberFormat="1" applyFont="1" applyAlignment="1"/>
    <xf numFmtId="4" fontId="4" fillId="0" borderId="0" xfId="0" applyNumberFormat="1" applyFont="1" applyBorder="1" applyAlignment="1"/>
    <xf numFmtId="4" fontId="4" fillId="0" borderId="0" xfId="0" applyNumberFormat="1" applyFont="1" applyAlignment="1"/>
    <xf numFmtId="4" fontId="3" fillId="0" borderId="1" xfId="0" applyNumberFormat="1" applyFont="1" applyFill="1" applyBorder="1" applyAlignment="1"/>
    <xf numFmtId="43" fontId="3" fillId="0" borderId="0" xfId="0" applyNumberFormat="1" applyFont="1" applyBorder="1" applyAlignment="1"/>
    <xf numFmtId="0" fontId="4" fillId="0" borderId="0" xfId="0" applyFont="1" applyBorder="1" applyAlignment="1"/>
    <xf numFmtId="164" fontId="2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/>
    <xf numFmtId="0" fontId="3" fillId="0" borderId="7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4" fontId="3" fillId="0" borderId="2" xfId="0" applyNumberFormat="1" applyFont="1" applyFill="1" applyBorder="1" applyAlignme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14" xfId="0" applyNumberFormat="1" applyFont="1" applyBorder="1" applyAlignment="1"/>
    <xf numFmtId="4" fontId="3" fillId="0" borderId="15" xfId="0" applyNumberFormat="1" applyFont="1" applyBorder="1" applyAlignment="1"/>
    <xf numFmtId="0" fontId="2" fillId="0" borderId="6" xfId="0" applyFont="1" applyBorder="1" applyAlignment="1"/>
    <xf numFmtId="4" fontId="2" fillId="0" borderId="6" xfId="0" applyNumberFormat="1" applyFont="1" applyBorder="1" applyAlignment="1"/>
    <xf numFmtId="4" fontId="2" fillId="0" borderId="0" xfId="0" applyNumberFormat="1" applyFont="1" applyBorder="1" applyAlignment="1"/>
    <xf numFmtId="43" fontId="2" fillId="0" borderId="0" xfId="0" applyNumberFormat="1" applyFont="1" applyBorder="1" applyAlignment="1"/>
    <xf numFmtId="43" fontId="7" fillId="0" borderId="0" xfId="0" applyNumberFormat="1" applyFont="1" applyBorder="1" applyAlignment="1"/>
    <xf numFmtId="0" fontId="7" fillId="0" borderId="0" xfId="0" applyFont="1" applyAlignment="1"/>
    <xf numFmtId="0" fontId="2" fillId="0" borderId="0" xfId="0" applyFont="1" applyAlignment="1">
      <alignment horizontal="centerContinuous"/>
    </xf>
    <xf numFmtId="0" fontId="2" fillId="2" borderId="17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0" fontId="2" fillId="3" borderId="18" xfId="0" applyFont="1" applyFill="1" applyBorder="1" applyAlignment="1">
      <alignment horizontal="centerContinuous"/>
    </xf>
    <xf numFmtId="0" fontId="2" fillId="3" borderId="19" xfId="0" applyFont="1" applyFill="1" applyBorder="1" applyAlignment="1">
      <alignment horizontal="centerContinuous"/>
    </xf>
    <xf numFmtId="164" fontId="2" fillId="3" borderId="9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5" fontId="2" fillId="3" borderId="16" xfId="0" applyNumberFormat="1" applyFont="1" applyFill="1" applyBorder="1" applyAlignment="1">
      <alignment horizontal="center"/>
    </xf>
    <xf numFmtId="43" fontId="3" fillId="3" borderId="14" xfId="0" applyNumberFormat="1" applyFont="1" applyFill="1" applyBorder="1" applyAlignment="1"/>
    <xf numFmtId="43" fontId="3" fillId="3" borderId="15" xfId="0" applyNumberFormat="1" applyFont="1" applyFill="1" applyBorder="1" applyAlignment="1"/>
    <xf numFmtId="43" fontId="2" fillId="3" borderId="20" xfId="0" applyNumberFormat="1" applyFont="1" applyFill="1" applyBorder="1" applyAlignment="1"/>
    <xf numFmtId="43" fontId="2" fillId="3" borderId="21" xfId="0" applyNumberFormat="1" applyFont="1" applyFill="1" applyBorder="1" applyAlignment="1"/>
    <xf numFmtId="43" fontId="2" fillId="3" borderId="6" xfId="0" applyNumberFormat="1" applyFont="1" applyFill="1" applyBorder="1" applyAlignment="1"/>
    <xf numFmtId="0" fontId="1" fillId="2" borderId="19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/>
    <xf numFmtId="10" fontId="2" fillId="2" borderId="12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/>
    </xf>
    <xf numFmtId="10" fontId="3" fillId="2" borderId="16" xfId="0" applyNumberFormat="1" applyFont="1" applyFill="1" applyBorder="1" applyAlignment="1"/>
    <xf numFmtId="43" fontId="4" fillId="2" borderId="9" xfId="0" applyNumberFormat="1" applyFont="1" applyFill="1" applyBorder="1" applyAlignment="1"/>
    <xf numFmtId="43" fontId="4" fillId="2" borderId="4" xfId="0" applyNumberFormat="1" applyFont="1" applyFill="1" applyBorder="1" applyAlignment="1"/>
    <xf numFmtId="43" fontId="1" fillId="2" borderId="14" xfId="0" applyNumberFormat="1" applyFont="1" applyFill="1" applyBorder="1" applyAlignment="1"/>
    <xf numFmtId="43" fontId="4" fillId="2" borderId="11" xfId="0" applyNumberFormat="1" applyFont="1" applyFill="1" applyBorder="1" applyAlignment="1"/>
    <xf numFmtId="43" fontId="4" fillId="2" borderId="1" xfId="0" applyNumberFormat="1" applyFont="1" applyFill="1" applyBorder="1" applyAlignment="1"/>
    <xf numFmtId="43" fontId="1" fillId="2" borderId="15" xfId="0" applyNumberFormat="1" applyFont="1" applyFill="1" applyBorder="1" applyAlignment="1"/>
    <xf numFmtId="43" fontId="7" fillId="2" borderId="20" xfId="0" applyNumberFormat="1" applyFont="1" applyFill="1" applyBorder="1" applyAlignment="1"/>
    <xf numFmtId="43" fontId="7" fillId="2" borderId="21" xfId="0" applyNumberFormat="1" applyFont="1" applyFill="1" applyBorder="1" applyAlignment="1"/>
    <xf numFmtId="43" fontId="6" fillId="2" borderId="6" xfId="0" applyNumberFormat="1" applyFont="1" applyFill="1" applyBorder="1" applyAlignment="1"/>
    <xf numFmtId="0" fontId="8" fillId="0" borderId="0" xfId="0" applyFont="1" applyAlignment="1">
      <alignment horizontal="centerContinuous"/>
    </xf>
    <xf numFmtId="43" fontId="3" fillId="4" borderId="9" xfId="0" applyNumberFormat="1" applyFont="1" applyFill="1" applyBorder="1" applyAlignment="1"/>
    <xf numFmtId="43" fontId="3" fillId="4" borderId="4" xfId="0" applyNumberFormat="1" applyFont="1" applyFill="1" applyBorder="1" applyAlignment="1"/>
    <xf numFmtId="43" fontId="3" fillId="4" borderId="11" xfId="0" applyNumberFormat="1" applyFont="1" applyFill="1" applyBorder="1" applyAlignment="1"/>
    <xf numFmtId="43" fontId="3" fillId="4" borderId="1" xfId="0" applyNumberFormat="1" applyFont="1" applyFill="1" applyBorder="1" applyAlignment="1"/>
    <xf numFmtId="0" fontId="7" fillId="0" borderId="0" xfId="0" applyFont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4" fontId="3" fillId="0" borderId="4" xfId="0" applyNumberFormat="1" applyFont="1" applyFill="1" applyBorder="1" applyAlignment="1"/>
    <xf numFmtId="4" fontId="3" fillId="0" borderId="0" xfId="0" applyNumberFormat="1" applyFont="1" applyFill="1" applyAlignment="1"/>
    <xf numFmtId="4" fontId="3" fillId="0" borderId="5" xfId="0" applyNumberFormat="1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4" fontId="3" fillId="0" borderId="23" xfId="0" applyNumberFormat="1" applyFont="1" applyFill="1" applyBorder="1" applyAlignment="1"/>
    <xf numFmtId="4" fontId="3" fillId="0" borderId="3" xfId="0" applyNumberFormat="1" applyFont="1" applyFill="1" applyBorder="1" applyAlignment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7" xfId="0" applyNumberFormat="1" applyFont="1" applyBorder="1" applyAlignment="1"/>
    <xf numFmtId="0" fontId="4" fillId="6" borderId="0" xfId="0" applyFont="1" applyFill="1" applyAlignment="1">
      <alignment horizontal="centerContinuous"/>
    </xf>
    <xf numFmtId="0" fontId="2" fillId="6" borderId="4" xfId="0" applyFont="1" applyFill="1" applyBorder="1" applyAlignment="1">
      <alignment horizontal="centerContinuous"/>
    </xf>
    <xf numFmtId="0" fontId="2" fillId="6" borderId="28" xfId="0" applyFont="1" applyFill="1" applyBorder="1" applyAlignment="1">
      <alignment horizontal="centerContinuous"/>
    </xf>
    <xf numFmtId="0" fontId="2" fillId="6" borderId="23" xfId="0" applyFont="1" applyFill="1" applyBorder="1" applyAlignment="1">
      <alignment horizontal="centerContinuous"/>
    </xf>
    <xf numFmtId="0" fontId="2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4" fontId="2" fillId="11" borderId="21" xfId="0" applyNumberFormat="1" applyFont="1" applyFill="1" applyBorder="1" applyAlignment="1"/>
    <xf numFmtId="4" fontId="2" fillId="8" borderId="22" xfId="0" applyNumberFormat="1" applyFont="1" applyFill="1" applyBorder="1" applyAlignment="1"/>
    <xf numFmtId="4" fontId="2" fillId="10" borderId="22" xfId="0" applyNumberFormat="1" applyFont="1" applyFill="1" applyBorder="1" applyAlignment="1"/>
    <xf numFmtId="4" fontId="2" fillId="5" borderId="22" xfId="0" applyNumberFormat="1" applyFont="1" applyFill="1" applyBorder="1" applyAlignment="1"/>
    <xf numFmtId="4" fontId="2" fillId="9" borderId="22" xfId="0" applyNumberFormat="1" applyFont="1" applyFill="1" applyBorder="1" applyAlignment="1"/>
    <xf numFmtId="4" fontId="2" fillId="6" borderId="22" xfId="0" applyNumberFormat="1" applyFont="1" applyFill="1" applyBorder="1" applyAlignment="1"/>
    <xf numFmtId="4" fontId="2" fillId="8" borderId="24" xfId="0" applyNumberFormat="1" applyFont="1" applyFill="1" applyBorder="1" applyAlignment="1"/>
    <xf numFmtId="0" fontId="3" fillId="0" borderId="27" xfId="0" applyNumberFormat="1" applyFont="1" applyFill="1" applyBorder="1" applyAlignment="1"/>
    <xf numFmtId="4" fontId="2" fillId="0" borderId="29" xfId="0" applyNumberFormat="1" applyFont="1" applyBorder="1" applyAlignment="1"/>
    <xf numFmtId="0" fontId="3" fillId="0" borderId="26" xfId="0" applyNumberFormat="1" applyFont="1" applyFill="1" applyBorder="1" applyAlignment="1"/>
    <xf numFmtId="0" fontId="3" fillId="0" borderId="30" xfId="0" applyNumberFormat="1" applyFont="1" applyFill="1" applyBorder="1" applyAlignment="1"/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/>
    <xf numFmtId="0" fontId="3" fillId="0" borderId="33" xfId="0" applyFont="1" applyBorder="1" applyAlignment="1"/>
    <xf numFmtId="4" fontId="3" fillId="0" borderId="33" xfId="0" applyNumberFormat="1" applyFont="1" applyFill="1" applyBorder="1" applyAlignment="1"/>
    <xf numFmtId="4" fontId="3" fillId="0" borderId="34" xfId="0" applyNumberFormat="1" applyFont="1" applyBorder="1" applyAlignme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4" fontId="3" fillId="0" borderId="35" xfId="0" applyNumberFormat="1" applyFont="1" applyFill="1" applyBorder="1" applyAlignment="1"/>
    <xf numFmtId="43" fontId="2" fillId="3" borderId="15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4" fillId="0" borderId="0" xfId="0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" fontId="4" fillId="0" borderId="0" xfId="0" applyNumberFormat="1" applyFont="1" applyFill="1" applyAlignment="1"/>
    <xf numFmtId="4" fontId="2" fillId="5" borderId="24" xfId="0" applyNumberFormat="1" applyFont="1" applyFill="1" applyBorder="1" applyAlignment="1"/>
    <xf numFmtId="0" fontId="2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27" xfId="0" applyNumberFormat="1" applyFont="1" applyFill="1" applyBorder="1" applyAlignment="1"/>
    <xf numFmtId="4" fontId="2" fillId="0" borderId="0" xfId="0" applyNumberFormat="1" applyFont="1" applyFill="1" applyAlignment="1"/>
    <xf numFmtId="1" fontId="3" fillId="0" borderId="1" xfId="0" applyNumberFormat="1" applyFont="1" applyFill="1" applyBorder="1" applyAlignment="1"/>
    <xf numFmtId="4" fontId="2" fillId="8" borderId="36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165" fontId="2" fillId="3" borderId="11" xfId="0" applyNumberFormat="1" applyFont="1" applyFill="1" applyBorder="1" applyAlignment="1">
      <alignment horizontal="center"/>
    </xf>
    <xf numFmtId="165" fontId="2" fillId="3" borderId="3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/>
    <xf numFmtId="10" fontId="2" fillId="2" borderId="11" xfId="0" applyNumberFormat="1" applyFont="1" applyFill="1" applyBorder="1" applyAlignment="1">
      <alignment horizontal="center"/>
    </xf>
    <xf numFmtId="10" fontId="2" fillId="2" borderId="37" xfId="0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/>
    <xf numFmtId="4" fontId="4" fillId="0" borderId="0" xfId="0" applyNumberFormat="1" applyFont="1" applyFill="1" applyAlignment="1"/>
    <xf numFmtId="0" fontId="0" fillId="0" borderId="0" xfId="0" applyFill="1"/>
    <xf numFmtId="43" fontId="3" fillId="4" borderId="39" xfId="0" applyNumberFormat="1" applyFont="1" applyFill="1" applyBorder="1" applyAlignment="1"/>
    <xf numFmtId="43" fontId="3" fillId="4" borderId="40" xfId="0" applyNumberFormat="1" applyFont="1" applyFill="1" applyBorder="1" applyAlignment="1"/>
    <xf numFmtId="43" fontId="3" fillId="3" borderId="38" xfId="0" applyNumberFormat="1" applyFont="1" applyFill="1" applyBorder="1" applyAlignment="1"/>
    <xf numFmtId="43" fontId="4" fillId="2" borderId="39" xfId="0" applyNumberFormat="1" applyFont="1" applyFill="1" applyBorder="1" applyAlignment="1"/>
    <xf numFmtId="43" fontId="4" fillId="2" borderId="40" xfId="0" applyNumberFormat="1" applyFont="1" applyFill="1" applyBorder="1" applyAlignment="1"/>
    <xf numFmtId="43" fontId="1" fillId="2" borderId="38" xfId="0" applyNumberFormat="1" applyFont="1" applyFill="1" applyBorder="1" applyAlignment="1"/>
    <xf numFmtId="4" fontId="3" fillId="0" borderId="41" xfId="0" applyNumberFormat="1" applyFont="1" applyBorder="1" applyAlignment="1"/>
    <xf numFmtId="4" fontId="4" fillId="0" borderId="41" xfId="0" applyNumberFormat="1" applyFont="1" applyBorder="1" applyAlignment="1"/>
    <xf numFmtId="4" fontId="3" fillId="0" borderId="32" xfId="0" applyNumberFormat="1" applyFont="1" applyBorder="1" applyAlignment="1"/>
    <xf numFmtId="4" fontId="3" fillId="0" borderId="42" xfId="0" applyNumberFormat="1" applyFont="1" applyBorder="1" applyAlignment="1"/>
    <xf numFmtId="4" fontId="3" fillId="0" borderId="41" xfId="0" applyNumberFormat="1" applyFont="1" applyFill="1" applyBorder="1" applyAlignment="1"/>
    <xf numFmtId="4" fontId="3" fillId="0" borderId="33" xfId="0" applyNumberFormat="1" applyFont="1" applyBorder="1" applyAlignment="1"/>
    <xf numFmtId="4" fontId="4" fillId="0" borderId="33" xfId="0" applyNumberFormat="1" applyFont="1" applyBorder="1" applyAlignment="1"/>
    <xf numFmtId="43" fontId="3" fillId="0" borderId="0" xfId="0" applyNumberFormat="1" applyFont="1" applyFill="1" applyBorder="1" applyAlignment="1"/>
    <xf numFmtId="4" fontId="3" fillId="0" borderId="38" xfId="0" applyNumberFormat="1" applyFont="1" applyBorder="1" applyAlignment="1"/>
    <xf numFmtId="4" fontId="3" fillId="0" borderId="8" xfId="0" applyNumberFormat="1" applyFont="1" applyFill="1" applyBorder="1" applyAlignment="1"/>
    <xf numFmtId="4" fontId="2" fillId="8" borderId="43" xfId="0" applyNumberFormat="1" applyFont="1" applyFill="1" applyBorder="1" applyAlignment="1"/>
    <xf numFmtId="4" fontId="2" fillId="8" borderId="44" xfId="0" applyNumberFormat="1" applyFont="1" applyFill="1" applyBorder="1" applyAlignment="1"/>
    <xf numFmtId="4" fontId="2" fillId="8" borderId="6" xfId="0" applyNumberFormat="1" applyFont="1" applyFill="1" applyBorder="1" applyAlignment="1"/>
    <xf numFmtId="4" fontId="3" fillId="3" borderId="0" xfId="0" applyNumberFormat="1" applyFont="1" applyFill="1" applyBorder="1" applyAlignment="1"/>
    <xf numFmtId="4" fontId="3" fillId="0" borderId="15" xfId="0" applyNumberFormat="1" applyFont="1" applyFill="1" applyBorder="1" applyAlignment="1"/>
    <xf numFmtId="4" fontId="3" fillId="0" borderId="45" xfId="0" applyNumberFormat="1" applyFont="1" applyFill="1" applyBorder="1" applyAlignment="1"/>
    <xf numFmtId="4" fontId="2" fillId="3" borderId="22" xfId="0" applyNumberFormat="1" applyFont="1" applyFill="1" applyBorder="1" applyAlignment="1"/>
    <xf numFmtId="4" fontId="2" fillId="3" borderId="24" xfId="0" applyNumberFormat="1" applyFont="1" applyFill="1" applyBorder="1" applyAlignment="1"/>
    <xf numFmtId="4" fontId="3" fillId="0" borderId="14" xfId="0" applyNumberFormat="1" applyFont="1" applyFill="1" applyBorder="1" applyAlignment="1"/>
    <xf numFmtId="4" fontId="2" fillId="2" borderId="22" xfId="0" applyNumberFormat="1" applyFont="1" applyFill="1" applyBorder="1" applyAlignment="1"/>
    <xf numFmtId="4" fontId="3" fillId="3" borderId="41" xfId="0" applyNumberFormat="1" applyFont="1" applyFill="1" applyBorder="1" applyAlignment="1"/>
    <xf numFmtId="4" fontId="3" fillId="0" borderId="17" xfId="0" applyNumberFormat="1" applyFont="1" applyFill="1" applyBorder="1" applyAlignment="1"/>
    <xf numFmtId="4" fontId="3" fillId="0" borderId="46" xfId="0" applyNumberFormat="1" applyFont="1" applyFill="1" applyBorder="1" applyAlignment="1"/>
    <xf numFmtId="4" fontId="3" fillId="0" borderId="38" xfId="0" applyNumberFormat="1" applyFont="1" applyFill="1" applyBorder="1" applyAlignment="1"/>
    <xf numFmtId="4" fontId="3" fillId="3" borderId="8" xfId="0" applyNumberFormat="1" applyFont="1" applyFill="1" applyBorder="1" applyAlignment="1"/>
    <xf numFmtId="4" fontId="3" fillId="3" borderId="17" xfId="0" applyNumberFormat="1" applyFont="1" applyFill="1" applyBorder="1" applyAlignment="1"/>
    <xf numFmtId="4" fontId="3" fillId="3" borderId="48" xfId="0" applyNumberFormat="1" applyFont="1" applyFill="1" applyBorder="1" applyAlignment="1"/>
    <xf numFmtId="4" fontId="3" fillId="3" borderId="47" xfId="0" applyNumberFormat="1" applyFont="1" applyFill="1" applyBorder="1" applyAlignment="1"/>
    <xf numFmtId="4" fontId="3" fillId="3" borderId="7" xfId="0" applyNumberFormat="1" applyFont="1" applyFill="1" applyBorder="1" applyAlignment="1"/>
    <xf numFmtId="4" fontId="3" fillId="3" borderId="15" xfId="0" applyNumberFormat="1" applyFont="1" applyFill="1" applyBorder="1" applyAlignment="1"/>
    <xf numFmtId="4" fontId="3" fillId="3" borderId="49" xfId="0" applyNumberFormat="1" applyFont="1" applyFill="1" applyBorder="1" applyAlignment="1"/>
    <xf numFmtId="4" fontId="3" fillId="3" borderId="45" xfId="0" applyNumberFormat="1" applyFont="1" applyFill="1" applyBorder="1" applyAlignment="1"/>
    <xf numFmtId="4" fontId="3" fillId="11" borderId="0" xfId="0" applyNumberFormat="1" applyFont="1" applyFill="1" applyBorder="1" applyAlignment="1"/>
    <xf numFmtId="4" fontId="3" fillId="11" borderId="8" xfId="0" applyNumberFormat="1" applyFont="1" applyFill="1" applyBorder="1" applyAlignment="1"/>
    <xf numFmtId="4" fontId="3" fillId="11" borderId="17" xfId="0" applyNumberFormat="1" applyFont="1" applyFill="1" applyBorder="1" applyAlignment="1"/>
    <xf numFmtId="4" fontId="3" fillId="11" borderId="48" xfId="0" applyNumberFormat="1" applyFont="1" applyFill="1" applyBorder="1" applyAlignment="1"/>
    <xf numFmtId="4" fontId="3" fillId="11" borderId="47" xfId="0" applyNumberFormat="1" applyFont="1" applyFill="1" applyBorder="1" applyAlignment="1"/>
    <xf numFmtId="4" fontId="3" fillId="11" borderId="14" xfId="0" applyNumberFormat="1" applyFont="1" applyFill="1" applyBorder="1" applyAlignment="1"/>
    <xf numFmtId="4" fontId="3" fillId="11" borderId="7" xfId="0" applyNumberFormat="1" applyFont="1" applyFill="1" applyBorder="1" applyAlignment="1"/>
    <xf numFmtId="4" fontId="3" fillId="11" borderId="15" xfId="0" applyNumberFormat="1" applyFont="1" applyFill="1" applyBorder="1" applyAlignment="1"/>
    <xf numFmtId="4" fontId="3" fillId="11" borderId="49" xfId="0" applyNumberFormat="1" applyFont="1" applyFill="1" applyBorder="1" applyAlignment="1"/>
    <xf numFmtId="4" fontId="3" fillId="11" borderId="45" xfId="0" applyNumberFormat="1" applyFont="1" applyFill="1" applyBorder="1" applyAlignment="1"/>
    <xf numFmtId="4" fontId="2" fillId="8" borderId="16" xfId="0" applyNumberFormat="1" applyFont="1" applyFill="1" applyBorder="1" applyAlignment="1"/>
    <xf numFmtId="43" fontId="4" fillId="0" borderId="0" xfId="0" applyNumberFormat="1" applyFont="1" applyAlignment="1"/>
    <xf numFmtId="4" fontId="2" fillId="8" borderId="45" xfId="0" applyNumberFormat="1" applyFont="1" applyFill="1" applyBorder="1" applyAlignment="1"/>
    <xf numFmtId="4" fontId="3" fillId="0" borderId="50" xfId="0" applyNumberFormat="1" applyFont="1" applyFill="1" applyBorder="1" applyAlignment="1"/>
    <xf numFmtId="0" fontId="4" fillId="12" borderId="0" xfId="0" applyFont="1" applyFill="1" applyAlignment="1"/>
    <xf numFmtId="4" fontId="2" fillId="0" borderId="3" xfId="0" applyNumberFormat="1" applyFont="1" applyFill="1" applyBorder="1" applyAlignment="1"/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2" fillId="6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0" xfId="0" applyFont="1" applyFill="1" applyAlignment="1"/>
    <xf numFmtId="4" fontId="2" fillId="0" borderId="2" xfId="0" applyNumberFormat="1" applyFont="1" applyFill="1" applyBorder="1" applyAlignment="1"/>
    <xf numFmtId="4" fontId="2" fillId="0" borderId="5" xfId="0" applyNumberFormat="1" applyFont="1" applyFill="1" applyBorder="1" applyAlignment="1"/>
    <xf numFmtId="43" fontId="3" fillId="4" borderId="0" xfId="0" applyNumberFormat="1" applyFont="1" applyFill="1" applyBorder="1" applyAlignment="1"/>
    <xf numFmtId="165" fontId="2" fillId="3" borderId="51" xfId="0" applyNumberFormat="1" applyFont="1" applyFill="1" applyBorder="1" applyAlignment="1">
      <alignment horizontal="center"/>
    </xf>
    <xf numFmtId="43" fontId="3" fillId="4" borderId="52" xfId="0" applyNumberFormat="1" applyFont="1" applyFill="1" applyBorder="1" applyAlignment="1"/>
    <xf numFmtId="0" fontId="12" fillId="0" borderId="0" xfId="0" applyFont="1" applyAlignment="1">
      <alignment horizontal="center"/>
    </xf>
    <xf numFmtId="4" fontId="2" fillId="0" borderId="1" xfId="0" applyNumberFormat="1" applyFont="1" applyFill="1" applyBorder="1" applyAlignment="1"/>
    <xf numFmtId="4" fontId="2" fillId="0" borderId="23" xfId="0" applyNumberFormat="1" applyFont="1" applyFill="1" applyBorder="1" applyAlignment="1"/>
    <xf numFmtId="0" fontId="3" fillId="0" borderId="7" xfId="0" applyFont="1" applyBorder="1"/>
    <xf numFmtId="0" fontId="3" fillId="0" borderId="26" xfId="0" applyFont="1" applyBorder="1"/>
    <xf numFmtId="0" fontId="3" fillId="0" borderId="11" xfId="0" applyFont="1" applyBorder="1"/>
    <xf numFmtId="0" fontId="3" fillId="0" borderId="0" xfId="0" applyFont="1" applyBorder="1"/>
    <xf numFmtId="4" fontId="3" fillId="13" borderId="3" xfId="0" applyNumberFormat="1" applyFont="1" applyFill="1" applyBorder="1" applyAlignment="1"/>
    <xf numFmtId="4" fontId="3" fillId="14" borderId="23" xfId="0" applyNumberFormat="1" applyFont="1" applyFill="1" applyBorder="1" applyAlignment="1"/>
    <xf numFmtId="4" fontId="3" fillId="14" borderId="3" xfId="0" applyNumberFormat="1" applyFont="1" applyFill="1" applyBorder="1" applyAlignment="1"/>
    <xf numFmtId="4" fontId="3" fillId="14" borderId="2" xfId="0" applyNumberFormat="1" applyFont="1" applyFill="1" applyBorder="1" applyAlignment="1"/>
    <xf numFmtId="4" fontId="3" fillId="15" borderId="3" xfId="0" applyNumberFormat="1" applyFont="1" applyFill="1" applyBorder="1" applyAlignment="1"/>
    <xf numFmtId="4" fontId="3" fillId="15" borderId="2" xfId="0" applyNumberFormat="1" applyFont="1" applyFill="1" applyBorder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99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26"/>
  <sheetViews>
    <sheetView zoomScaleNormal="100" workbookViewId="0">
      <pane ySplit="9" topLeftCell="A35" activePane="bottomLeft" state="frozen"/>
      <selection pane="bottomLeft" activeCell="A31" sqref="A31:XFD31"/>
    </sheetView>
  </sheetViews>
  <sheetFormatPr defaultRowHeight="10.199999999999999" x14ac:dyDescent="0.2"/>
  <cols>
    <col min="1" max="1" width="21.6640625" style="6" customWidth="1"/>
    <col min="2" max="2" width="8.33203125" style="6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1.6640625" style="6" bestFit="1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7.399999999999999" x14ac:dyDescent="0.3">
      <c r="A3" s="230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114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5" customHeight="1" thickTop="1" x14ac:dyDescent="0.2">
      <c r="A10" s="220" t="s">
        <v>31</v>
      </c>
      <c r="B10" s="221">
        <v>240010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23">
        <f t="shared" ref="S10:S42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17" si="1">+G10*$AI$9</f>
        <v>0</v>
      </c>
      <c r="AJ10" s="56">
        <f t="shared" ref="AJ10:AJ17" si="2">+G10*$AJ$9</f>
        <v>0</v>
      </c>
      <c r="AK10" s="57">
        <f>+AJ10+AI10</f>
        <v>0</v>
      </c>
      <c r="AL10" s="5"/>
    </row>
    <row r="11" spans="1:42" ht="15" customHeight="1" x14ac:dyDescent="0.2">
      <c r="A11" s="220" t="s">
        <v>32</v>
      </c>
      <c r="B11" s="221">
        <v>240015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24">
        <f t="shared" si="0"/>
        <v>0</v>
      </c>
      <c r="T11" s="7"/>
      <c r="U11" s="67">
        <f t="shared" ref="U11:U18" si="3">(+C11+D11)*$U$9</f>
        <v>0</v>
      </c>
      <c r="V11" s="68">
        <f t="shared" ref="V11:V18" si="4">(+C11+D11)*$V$9</f>
        <v>0</v>
      </c>
      <c r="W11" s="44">
        <f t="shared" ref="W11:W72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72" si="6">+AJ11+AI11</f>
        <v>0</v>
      </c>
      <c r="AL11" s="5"/>
    </row>
    <row r="12" spans="1:42" ht="15" customHeight="1" x14ac:dyDescent="0.2">
      <c r="A12" s="220" t="s">
        <v>33</v>
      </c>
      <c r="B12" s="221">
        <v>240030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ht="15" customHeight="1" x14ac:dyDescent="0.2">
      <c r="A13" s="220" t="s">
        <v>34</v>
      </c>
      <c r="B13" s="221">
        <v>240050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t="15" hidden="1" customHeight="1" x14ac:dyDescent="0.2">
      <c r="A14" s="220" t="s">
        <v>35</v>
      </c>
      <c r="B14" s="221">
        <v>240070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ht="15" customHeight="1" x14ac:dyDescent="0.2">
      <c r="A15" s="220" t="s">
        <v>36</v>
      </c>
      <c r="B15" s="221">
        <v>240100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ht="15" customHeight="1" x14ac:dyDescent="0.2">
      <c r="A16" s="220" t="s">
        <v>37</v>
      </c>
      <c r="B16" s="221">
        <v>240120</v>
      </c>
      <c r="C16" s="78">
        <v>325</v>
      </c>
      <c r="D16" s="78">
        <v>0</v>
      </c>
      <c r="E16" s="78">
        <v>0</v>
      </c>
      <c r="F16" s="78">
        <v>0</v>
      </c>
      <c r="G16" s="78">
        <v>0</v>
      </c>
      <c r="H16" s="78">
        <v>390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24">
        <f t="shared" si="0"/>
        <v>715</v>
      </c>
      <c r="T16" s="7"/>
      <c r="U16" s="67">
        <f t="shared" si="3"/>
        <v>273</v>
      </c>
      <c r="V16" s="68">
        <f t="shared" si="4"/>
        <v>52</v>
      </c>
      <c r="W16" s="44">
        <f t="shared" si="5"/>
        <v>325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ht="15" customHeight="1" x14ac:dyDescent="0.2">
      <c r="A17" s="220" t="s">
        <v>38</v>
      </c>
      <c r="B17" s="221">
        <v>240140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24">
        <f t="shared" si="0"/>
        <v>0</v>
      </c>
      <c r="T17" s="7"/>
      <c r="U17" s="67">
        <f t="shared" si="3"/>
        <v>0</v>
      </c>
      <c r="V17" s="68">
        <f t="shared" si="4"/>
        <v>0</v>
      </c>
      <c r="W17" s="44">
        <f t="shared" si="5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  <c r="AL17" s="5"/>
    </row>
    <row r="18" spans="1:38" ht="15" customHeight="1" x14ac:dyDescent="0.2">
      <c r="A18" s="220" t="s">
        <v>39</v>
      </c>
      <c r="B18" s="221">
        <v>240150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/>
      <c r="AJ18" s="59"/>
      <c r="AK18" s="60"/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24">
        <f t="shared" ref="S19" si="7">SUM(C19:R19)</f>
        <v>0</v>
      </c>
      <c r="T19" s="7"/>
      <c r="U19" s="67">
        <f t="shared" ref="U19" si="8">(+C19+D19)*$U$9</f>
        <v>0</v>
      </c>
      <c r="V19" s="68">
        <f t="shared" ref="V19" si="9">(+C19+D19)*$V$9</f>
        <v>0</v>
      </c>
      <c r="W19" s="44">
        <f t="shared" ref="W19" si="10">+V19+U19</f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ref="AI19" si="11">+G19*$AI$9</f>
        <v>0</v>
      </c>
      <c r="AJ19" s="59">
        <f t="shared" ref="AJ19" si="12">+G19*$AJ$9</f>
        <v>0</v>
      </c>
      <c r="AK19" s="60">
        <f t="shared" ref="AK19" si="13">+AJ19+AI19</f>
        <v>0</v>
      </c>
      <c r="AL19" s="5"/>
    </row>
    <row r="20" spans="1:38" ht="15" customHeight="1" x14ac:dyDescent="0.2">
      <c r="A20" s="220" t="s">
        <v>41</v>
      </c>
      <c r="B20" s="221">
        <v>240190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24">
        <f t="shared" si="0"/>
        <v>0</v>
      </c>
      <c r="T20" s="7"/>
      <c r="U20" s="67">
        <f t="shared" ref="U20:U51" si="14">(+C20+D20)*$U$9</f>
        <v>0</v>
      </c>
      <c r="V20" s="68">
        <f t="shared" ref="V20:V51" si="15">(+C20+D20)*$V$9</f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ref="AI20:AI51" si="16">+G20*$AI$9</f>
        <v>0</v>
      </c>
      <c r="AJ20" s="59">
        <f t="shared" ref="AJ20:AJ51" si="17">+G20*$AJ$9</f>
        <v>0</v>
      </c>
      <c r="AK20" s="60">
        <f t="shared" si="6"/>
        <v>0</v>
      </c>
      <c r="AL20" s="5"/>
    </row>
    <row r="21" spans="1:38" ht="15" customHeight="1" x14ac:dyDescent="0.2">
      <c r="A21" s="220" t="s">
        <v>42</v>
      </c>
      <c r="B21" s="221">
        <v>241145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24">
        <f t="shared" si="0"/>
        <v>0</v>
      </c>
      <c r="T21" s="7"/>
      <c r="U21" s="67">
        <f t="shared" si="14"/>
        <v>0</v>
      </c>
      <c r="V21" s="68">
        <f t="shared" si="15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6"/>
        <v>0</v>
      </c>
      <c r="AJ21" s="59">
        <f t="shared" si="17"/>
        <v>0</v>
      </c>
      <c r="AK21" s="60">
        <f t="shared" si="6"/>
        <v>0</v>
      </c>
      <c r="AL21" s="5"/>
    </row>
    <row r="22" spans="1:38" ht="15" customHeight="1" x14ac:dyDescent="0.2">
      <c r="A22" s="220" t="s">
        <v>43</v>
      </c>
      <c r="B22" s="221">
        <v>240250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24">
        <f t="shared" si="0"/>
        <v>0</v>
      </c>
      <c r="T22" s="7"/>
      <c r="U22" s="67">
        <f t="shared" si="14"/>
        <v>0</v>
      </c>
      <c r="V22" s="68">
        <f t="shared" si="15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6"/>
        <v>0</v>
      </c>
      <c r="AJ22" s="59">
        <f t="shared" si="17"/>
        <v>0</v>
      </c>
      <c r="AK22" s="60">
        <f t="shared" si="6"/>
        <v>0</v>
      </c>
      <c r="AL22" s="5"/>
    </row>
    <row r="23" spans="1:38" ht="15" customHeight="1" x14ac:dyDescent="0.2">
      <c r="A23" s="220" t="s">
        <v>44</v>
      </c>
      <c r="B23" s="221">
        <v>240260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24">
        <f t="shared" si="0"/>
        <v>0</v>
      </c>
      <c r="T23" s="7"/>
      <c r="U23" s="67">
        <f t="shared" si="14"/>
        <v>0</v>
      </c>
      <c r="V23" s="68">
        <f t="shared" si="15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6"/>
        <v>0</v>
      </c>
      <c r="AJ23" s="59">
        <f t="shared" si="17"/>
        <v>0</v>
      </c>
      <c r="AK23" s="60">
        <f t="shared" si="6"/>
        <v>0</v>
      </c>
      <c r="AL23" s="5"/>
    </row>
    <row r="24" spans="1:38" ht="15" customHeight="1" x14ac:dyDescent="0.2">
      <c r="A24" s="220" t="s">
        <v>45</v>
      </c>
      <c r="B24" s="221">
        <v>240270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24">
        <f t="shared" si="0"/>
        <v>0</v>
      </c>
      <c r="T24" s="7"/>
      <c r="U24" s="67">
        <f t="shared" si="14"/>
        <v>0</v>
      </c>
      <c r="V24" s="68">
        <f t="shared" si="15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6"/>
        <v>0</v>
      </c>
      <c r="AJ24" s="59">
        <f t="shared" si="17"/>
        <v>0</v>
      </c>
      <c r="AK24" s="60">
        <f t="shared" si="6"/>
        <v>0</v>
      </c>
      <c r="AL24" s="5"/>
    </row>
    <row r="25" spans="1:38" ht="15" customHeight="1" x14ac:dyDescent="0.2">
      <c r="A25" s="220" t="s">
        <v>46</v>
      </c>
      <c r="B25" s="221">
        <v>240300</v>
      </c>
      <c r="C25" s="78">
        <v>350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24">
        <f t="shared" si="0"/>
        <v>350</v>
      </c>
      <c r="T25" s="7"/>
      <c r="U25" s="67">
        <f t="shared" si="14"/>
        <v>294</v>
      </c>
      <c r="V25" s="68">
        <f t="shared" si="15"/>
        <v>56</v>
      </c>
      <c r="W25" s="44">
        <f t="shared" si="5"/>
        <v>350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6"/>
        <v>0</v>
      </c>
      <c r="AJ25" s="59">
        <f t="shared" si="17"/>
        <v>0</v>
      </c>
      <c r="AK25" s="60">
        <f t="shared" si="6"/>
        <v>0</v>
      </c>
      <c r="AL25" s="5"/>
    </row>
    <row r="26" spans="1:38" ht="15" customHeight="1" x14ac:dyDescent="0.2">
      <c r="A26" s="220" t="s">
        <v>47</v>
      </c>
      <c r="B26" s="221">
        <v>240310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24">
        <f t="shared" si="0"/>
        <v>0</v>
      </c>
      <c r="T26" s="7"/>
      <c r="U26" s="67">
        <f t="shared" si="14"/>
        <v>0</v>
      </c>
      <c r="V26" s="68">
        <f t="shared" si="15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6"/>
        <v>0</v>
      </c>
      <c r="AJ26" s="59">
        <f t="shared" si="17"/>
        <v>0</v>
      </c>
      <c r="AK26" s="60">
        <f t="shared" si="6"/>
        <v>0</v>
      </c>
      <c r="AL26" s="5"/>
    </row>
    <row r="27" spans="1:38" ht="15" customHeight="1" x14ac:dyDescent="0.2">
      <c r="A27" s="220" t="s">
        <v>48</v>
      </c>
      <c r="B27" s="221">
        <v>241160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24">
        <f t="shared" si="0"/>
        <v>0</v>
      </c>
      <c r="T27" s="7"/>
      <c r="U27" s="67">
        <f t="shared" si="14"/>
        <v>0</v>
      </c>
      <c r="V27" s="68">
        <f t="shared" si="15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6"/>
        <v>0</v>
      </c>
      <c r="AJ27" s="59">
        <f t="shared" si="17"/>
        <v>0</v>
      </c>
      <c r="AK27" s="60">
        <f t="shared" si="6"/>
        <v>0</v>
      </c>
      <c r="AL27" s="5"/>
    </row>
    <row r="28" spans="1:38" ht="15" customHeight="1" x14ac:dyDescent="0.2">
      <c r="A28" s="220" t="s">
        <v>49</v>
      </c>
      <c r="B28" s="221">
        <v>240330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24">
        <f t="shared" si="0"/>
        <v>0</v>
      </c>
      <c r="T28" s="7"/>
      <c r="U28" s="67">
        <f t="shared" si="14"/>
        <v>0</v>
      </c>
      <c r="V28" s="68">
        <f t="shared" si="15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6"/>
        <v>0</v>
      </c>
      <c r="AJ28" s="59">
        <f t="shared" si="17"/>
        <v>0</v>
      </c>
      <c r="AK28" s="60">
        <f t="shared" si="6"/>
        <v>0</v>
      </c>
      <c r="AL28" s="5"/>
    </row>
    <row r="29" spans="1:38" ht="15" customHeight="1" x14ac:dyDescent="0.2">
      <c r="A29" s="220" t="s">
        <v>50</v>
      </c>
      <c r="B29" s="221">
        <v>240340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24">
        <f t="shared" si="0"/>
        <v>0</v>
      </c>
      <c r="T29" s="7"/>
      <c r="U29" s="67">
        <f t="shared" si="14"/>
        <v>0</v>
      </c>
      <c r="V29" s="68">
        <f t="shared" si="15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6"/>
        <v>0</v>
      </c>
      <c r="AJ29" s="59">
        <f t="shared" si="17"/>
        <v>0</v>
      </c>
      <c r="AK29" s="60">
        <f t="shared" si="6"/>
        <v>0</v>
      </c>
      <c r="AL29" s="5"/>
    </row>
    <row r="30" spans="1:38" ht="15" customHeight="1" x14ac:dyDescent="0.2">
      <c r="A30" s="220" t="s">
        <v>51</v>
      </c>
      <c r="B30" s="221">
        <v>240390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24">
        <f t="shared" si="0"/>
        <v>0</v>
      </c>
      <c r="T30" s="7"/>
      <c r="U30" s="67">
        <f t="shared" si="14"/>
        <v>0</v>
      </c>
      <c r="V30" s="68">
        <f t="shared" si="15"/>
        <v>0</v>
      </c>
      <c r="W30" s="44">
        <f t="shared" si="5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6"/>
        <v>0</v>
      </c>
      <c r="AJ30" s="59">
        <f t="shared" si="17"/>
        <v>0</v>
      </c>
      <c r="AK30" s="60">
        <f t="shared" si="6"/>
        <v>0</v>
      </c>
      <c r="AL30" s="5"/>
    </row>
    <row r="31" spans="1:38" ht="15" hidden="1" customHeight="1" x14ac:dyDescent="0.2">
      <c r="A31" s="220" t="s">
        <v>52</v>
      </c>
      <c r="B31" s="221">
        <v>240400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24">
        <f t="shared" si="0"/>
        <v>0</v>
      </c>
      <c r="T31" s="7"/>
      <c r="U31" s="67">
        <f t="shared" si="14"/>
        <v>0</v>
      </c>
      <c r="V31" s="68">
        <f t="shared" si="15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6"/>
        <v>0</v>
      </c>
      <c r="AJ31" s="59">
        <f t="shared" si="17"/>
        <v>0</v>
      </c>
      <c r="AK31" s="60">
        <f t="shared" si="6"/>
        <v>0</v>
      </c>
      <c r="AL31" s="5"/>
    </row>
    <row r="32" spans="1:38" ht="15" customHeight="1" x14ac:dyDescent="0.2">
      <c r="A32" s="220" t="s">
        <v>53</v>
      </c>
      <c r="B32" s="221">
        <v>240450</v>
      </c>
      <c r="C32" s="78">
        <v>375</v>
      </c>
      <c r="D32" s="78">
        <v>0</v>
      </c>
      <c r="E32" s="78">
        <v>0</v>
      </c>
      <c r="F32" s="78">
        <v>0</v>
      </c>
      <c r="G32" s="78">
        <v>0</v>
      </c>
      <c r="H32" s="78">
        <v>145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41.67</v>
      </c>
      <c r="R32" s="78">
        <v>0</v>
      </c>
      <c r="S32" s="24">
        <f t="shared" si="0"/>
        <v>561.66999999999996</v>
      </c>
      <c r="T32" s="7"/>
      <c r="U32" s="67"/>
      <c r="V32" s="68"/>
      <c r="W32" s="44"/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/>
      <c r="AJ32" s="59"/>
      <c r="AK32" s="60"/>
      <c r="AL32" s="5"/>
    </row>
    <row r="33" spans="1:40" ht="15" customHeight="1" x14ac:dyDescent="0.2">
      <c r="A33" s="220" t="s">
        <v>54</v>
      </c>
      <c r="B33" s="221">
        <v>240460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24">
        <f t="shared" si="0"/>
        <v>0</v>
      </c>
      <c r="T33" s="7"/>
      <c r="U33" s="67">
        <f t="shared" si="14"/>
        <v>0</v>
      </c>
      <c r="V33" s="68">
        <f t="shared" si="15"/>
        <v>0</v>
      </c>
      <c r="W33" s="44">
        <f t="shared" si="5"/>
        <v>0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6"/>
        <v>0</v>
      </c>
      <c r="AJ33" s="59">
        <f t="shared" si="17"/>
        <v>0</v>
      </c>
      <c r="AK33" s="60">
        <f t="shared" si="6"/>
        <v>0</v>
      </c>
      <c r="AL33" s="5"/>
    </row>
    <row r="34" spans="1:40" ht="15" customHeight="1" x14ac:dyDescent="0.2">
      <c r="A34" s="220" t="s">
        <v>55</v>
      </c>
      <c r="B34" s="221">
        <v>240530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24">
        <f t="shared" si="0"/>
        <v>0</v>
      </c>
      <c r="T34" s="7"/>
      <c r="U34" s="67">
        <f t="shared" si="14"/>
        <v>0</v>
      </c>
      <c r="V34" s="68">
        <f t="shared" si="15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6"/>
        <v>0</v>
      </c>
      <c r="AJ34" s="59">
        <f t="shared" si="17"/>
        <v>0</v>
      </c>
      <c r="AK34" s="60">
        <f t="shared" si="6"/>
        <v>0</v>
      </c>
      <c r="AL34" s="5"/>
    </row>
    <row r="35" spans="1:40" ht="15" customHeight="1" x14ac:dyDescent="0.2">
      <c r="A35" s="220" t="s">
        <v>56</v>
      </c>
      <c r="B35" s="221">
        <v>240540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4">
        <f t="shared" si="0"/>
        <v>0</v>
      </c>
      <c r="T35" s="7"/>
      <c r="U35" s="67">
        <f t="shared" si="14"/>
        <v>0</v>
      </c>
      <c r="V35" s="68">
        <f t="shared" si="15"/>
        <v>0</v>
      </c>
      <c r="W35" s="44">
        <f t="shared" si="5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6"/>
        <v>0</v>
      </c>
      <c r="AJ35" s="59">
        <f t="shared" si="17"/>
        <v>0</v>
      </c>
      <c r="AK35" s="60">
        <f t="shared" si="6"/>
        <v>0</v>
      </c>
      <c r="AL35" s="3"/>
      <c r="AM35" s="3"/>
    </row>
    <row r="36" spans="1:40" ht="15" customHeight="1" x14ac:dyDescent="0.2">
      <c r="A36" s="220" t="s">
        <v>57</v>
      </c>
      <c r="B36" s="221">
        <v>241200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24">
        <f t="shared" si="0"/>
        <v>0</v>
      </c>
      <c r="T36" s="7"/>
      <c r="U36" s="67">
        <f t="shared" si="14"/>
        <v>0</v>
      </c>
      <c r="V36" s="68">
        <f t="shared" si="15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6"/>
        <v>0</v>
      </c>
      <c r="AJ36" s="59">
        <f t="shared" si="17"/>
        <v>0</v>
      </c>
      <c r="AK36" s="60">
        <f t="shared" si="6"/>
        <v>0</v>
      </c>
      <c r="AL36" s="3"/>
      <c r="AM36" s="3"/>
    </row>
    <row r="37" spans="1:40" ht="15" hidden="1" customHeight="1" x14ac:dyDescent="0.2">
      <c r="A37" s="220" t="s">
        <v>58</v>
      </c>
      <c r="B37" s="221">
        <v>240545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24">
        <f t="shared" si="0"/>
        <v>0</v>
      </c>
      <c r="T37" s="7"/>
      <c r="U37" s="67">
        <f t="shared" si="14"/>
        <v>0</v>
      </c>
      <c r="V37" s="68">
        <f t="shared" si="15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6"/>
        <v>0</v>
      </c>
      <c r="AJ37" s="59">
        <f t="shared" si="17"/>
        <v>0</v>
      </c>
      <c r="AK37" s="60">
        <f t="shared" si="6"/>
        <v>0</v>
      </c>
      <c r="AL37" s="3"/>
      <c r="AM37" s="3"/>
    </row>
    <row r="38" spans="1:40" ht="15" hidden="1" customHeight="1" x14ac:dyDescent="0.2">
      <c r="A38" s="220" t="s">
        <v>59</v>
      </c>
      <c r="B38" s="221">
        <v>240560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24">
        <f t="shared" si="0"/>
        <v>0</v>
      </c>
      <c r="T38" s="7"/>
      <c r="U38" s="67">
        <f t="shared" si="14"/>
        <v>0</v>
      </c>
      <c r="V38" s="68">
        <f t="shared" si="15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6"/>
        <v>0</v>
      </c>
      <c r="AJ38" s="59">
        <f t="shared" si="17"/>
        <v>0</v>
      </c>
      <c r="AK38" s="60">
        <f t="shared" si="6"/>
        <v>0</v>
      </c>
      <c r="AL38" s="3"/>
      <c r="AM38" s="3"/>
    </row>
    <row r="39" spans="1:40" ht="15" hidden="1" customHeight="1" x14ac:dyDescent="0.2">
      <c r="A39" s="220" t="s">
        <v>60</v>
      </c>
      <c r="B39" s="221">
        <v>240610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24">
        <f t="shared" si="0"/>
        <v>0</v>
      </c>
      <c r="T39" s="7"/>
      <c r="U39" s="67">
        <f t="shared" si="14"/>
        <v>0</v>
      </c>
      <c r="V39" s="68">
        <f t="shared" si="15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6"/>
        <v>0</v>
      </c>
      <c r="AJ39" s="59">
        <f t="shared" si="17"/>
        <v>0</v>
      </c>
      <c r="AK39" s="60">
        <f t="shared" si="6"/>
        <v>0</v>
      </c>
      <c r="AL39" s="3"/>
      <c r="AM39" s="3"/>
    </row>
    <row r="40" spans="1:40" ht="15" hidden="1" customHeight="1" x14ac:dyDescent="0.2">
      <c r="A40" s="220" t="s">
        <v>61</v>
      </c>
      <c r="B40" s="221">
        <v>241230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24">
        <f t="shared" si="0"/>
        <v>0</v>
      </c>
      <c r="T40" s="7"/>
      <c r="U40" s="67">
        <f t="shared" si="14"/>
        <v>0</v>
      </c>
      <c r="V40" s="68">
        <f t="shared" si="15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6"/>
        <v>0</v>
      </c>
      <c r="AJ40" s="59">
        <f t="shared" si="17"/>
        <v>0</v>
      </c>
      <c r="AK40" s="60">
        <f t="shared" si="6"/>
        <v>0</v>
      </c>
      <c r="AL40" s="3"/>
      <c r="AM40" s="3"/>
    </row>
    <row r="41" spans="1:40" ht="15" hidden="1" customHeight="1" x14ac:dyDescent="0.2">
      <c r="A41" s="220" t="s">
        <v>62</v>
      </c>
      <c r="B41" s="221">
        <v>240630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24">
        <f t="shared" si="0"/>
        <v>0</v>
      </c>
      <c r="T41" s="7"/>
      <c r="U41" s="67">
        <f t="shared" si="14"/>
        <v>0</v>
      </c>
      <c r="V41" s="68">
        <f t="shared" si="15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6"/>
        <v>0</v>
      </c>
      <c r="AJ41" s="59">
        <f t="shared" si="17"/>
        <v>0</v>
      </c>
      <c r="AK41" s="60">
        <f t="shared" si="6"/>
        <v>0</v>
      </c>
      <c r="AL41" s="3"/>
      <c r="AM41" s="3"/>
    </row>
    <row r="42" spans="1:40" ht="15" customHeight="1" x14ac:dyDescent="0.2">
      <c r="A42" s="220" t="s">
        <v>63</v>
      </c>
      <c r="B42" s="221">
        <v>240650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24">
        <f t="shared" si="0"/>
        <v>0</v>
      </c>
      <c r="T42" s="7"/>
      <c r="U42" s="67">
        <f t="shared" si="14"/>
        <v>0</v>
      </c>
      <c r="V42" s="68">
        <f t="shared" si="15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6"/>
        <v>0</v>
      </c>
      <c r="AJ42" s="59">
        <f t="shared" si="17"/>
        <v>0</v>
      </c>
      <c r="AK42" s="60">
        <f t="shared" si="6"/>
        <v>0</v>
      </c>
      <c r="AL42" s="3"/>
      <c r="AM42" s="3"/>
    </row>
    <row r="43" spans="1:40" ht="15" customHeight="1" x14ac:dyDescent="0.2">
      <c r="A43" s="220" t="s">
        <v>64</v>
      </c>
      <c r="B43" s="221">
        <v>240730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24">
        <f t="shared" ref="S43:S71" si="18">SUM(C43:R43)</f>
        <v>0</v>
      </c>
      <c r="T43" s="7"/>
      <c r="U43" s="67">
        <f t="shared" si="14"/>
        <v>0</v>
      </c>
      <c r="V43" s="68">
        <f t="shared" si="15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6"/>
        <v>0</v>
      </c>
      <c r="AJ43" s="59">
        <f t="shared" si="17"/>
        <v>0</v>
      </c>
      <c r="AK43" s="60">
        <f t="shared" si="6"/>
        <v>0</v>
      </c>
      <c r="AL43" s="3"/>
      <c r="AM43" s="3"/>
    </row>
    <row r="44" spans="1:40" ht="15" customHeight="1" x14ac:dyDescent="0.2">
      <c r="A44" s="220" t="s">
        <v>65</v>
      </c>
      <c r="B44" s="221">
        <v>240720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24">
        <f t="shared" si="18"/>
        <v>0</v>
      </c>
      <c r="T44" s="7"/>
      <c r="U44" s="67">
        <f t="shared" si="14"/>
        <v>0</v>
      </c>
      <c r="V44" s="68">
        <f t="shared" si="15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6"/>
        <v>0</v>
      </c>
      <c r="AJ44" s="59">
        <f t="shared" si="17"/>
        <v>0</v>
      </c>
      <c r="AK44" s="60">
        <f t="shared" si="6"/>
        <v>0</v>
      </c>
      <c r="AL44" s="3"/>
      <c r="AM44" s="3"/>
    </row>
    <row r="45" spans="1:40" ht="15" customHeight="1" x14ac:dyDescent="0.2">
      <c r="A45" s="220" t="s">
        <v>66</v>
      </c>
      <c r="B45" s="221">
        <v>240865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24">
        <f t="shared" si="18"/>
        <v>0</v>
      </c>
      <c r="T45" s="7"/>
      <c r="U45" s="67">
        <f t="shared" si="14"/>
        <v>0</v>
      </c>
      <c r="V45" s="68">
        <f t="shared" si="15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6"/>
        <v>0</v>
      </c>
      <c r="AJ45" s="59">
        <f t="shared" si="17"/>
        <v>0</v>
      </c>
      <c r="AK45" s="60">
        <f t="shared" si="6"/>
        <v>0</v>
      </c>
      <c r="AM45" s="3"/>
      <c r="AN45" s="3"/>
    </row>
    <row r="46" spans="1:40" ht="15" customHeight="1" x14ac:dyDescent="0.2">
      <c r="A46" s="222" t="s">
        <v>67</v>
      </c>
      <c r="B46" s="221">
        <v>241250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24">
        <f t="shared" si="18"/>
        <v>0</v>
      </c>
      <c r="T46" s="7"/>
      <c r="U46" s="67">
        <f t="shared" si="14"/>
        <v>0</v>
      </c>
      <c r="V46" s="68">
        <f t="shared" si="15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6"/>
        <v>0</v>
      </c>
      <c r="AJ46" s="59">
        <f t="shared" si="17"/>
        <v>0</v>
      </c>
      <c r="AK46" s="60">
        <f t="shared" si="6"/>
        <v>0</v>
      </c>
      <c r="AM46" s="3"/>
      <c r="AN46" s="3"/>
    </row>
    <row r="47" spans="1:40" ht="15" customHeight="1" x14ac:dyDescent="0.2">
      <c r="A47" s="220" t="s">
        <v>68</v>
      </c>
      <c r="B47" s="221">
        <v>241262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24">
        <f t="shared" si="18"/>
        <v>0</v>
      </c>
      <c r="T47" s="7"/>
      <c r="U47" s="67">
        <f t="shared" si="14"/>
        <v>0</v>
      </c>
      <c r="V47" s="68">
        <f t="shared" si="15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6"/>
        <v>0</v>
      </c>
      <c r="AJ47" s="59">
        <f t="shared" si="17"/>
        <v>0</v>
      </c>
      <c r="AK47" s="60">
        <f t="shared" si="6"/>
        <v>0</v>
      </c>
      <c r="AM47" s="3"/>
      <c r="AN47" s="3"/>
    </row>
    <row r="48" spans="1:40" ht="15" customHeight="1" x14ac:dyDescent="0.2">
      <c r="A48" s="220" t="s">
        <v>69</v>
      </c>
      <c r="B48" s="221">
        <v>241270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24">
        <f t="shared" si="18"/>
        <v>0</v>
      </c>
      <c r="T48" s="7"/>
      <c r="U48" s="67">
        <f t="shared" si="14"/>
        <v>0</v>
      </c>
      <c r="V48" s="68">
        <f t="shared" si="15"/>
        <v>0</v>
      </c>
      <c r="W48" s="44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6"/>
        <v>0</v>
      </c>
      <c r="AJ48" s="59">
        <f t="shared" si="17"/>
        <v>0</v>
      </c>
      <c r="AK48" s="60">
        <f t="shared" si="6"/>
        <v>0</v>
      </c>
      <c r="AM48" s="3"/>
      <c r="AN48" s="3"/>
    </row>
    <row r="49" spans="1:40" ht="15" customHeight="1" x14ac:dyDescent="0.2">
      <c r="A49" s="220" t="s">
        <v>70</v>
      </c>
      <c r="B49" s="221">
        <v>241265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24">
        <f t="shared" si="18"/>
        <v>0</v>
      </c>
      <c r="T49" s="7"/>
      <c r="U49" s="67">
        <f t="shared" si="14"/>
        <v>0</v>
      </c>
      <c r="V49" s="68">
        <f t="shared" si="15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6"/>
        <v>0</v>
      </c>
      <c r="AJ49" s="59">
        <f t="shared" si="17"/>
        <v>0</v>
      </c>
      <c r="AK49" s="60">
        <f t="shared" si="6"/>
        <v>0</v>
      </c>
      <c r="AM49" s="3"/>
      <c r="AN49" s="3"/>
    </row>
    <row r="50" spans="1:40" ht="15" customHeight="1" x14ac:dyDescent="0.2">
      <c r="A50" s="220" t="s">
        <v>71</v>
      </c>
      <c r="B50" s="221">
        <v>241275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24">
        <f t="shared" si="18"/>
        <v>0</v>
      </c>
      <c r="T50" s="7"/>
      <c r="U50" s="67">
        <f t="shared" si="14"/>
        <v>0</v>
      </c>
      <c r="V50" s="68">
        <f t="shared" si="15"/>
        <v>0</v>
      </c>
      <c r="W50" s="44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6"/>
        <v>0</v>
      </c>
      <c r="AJ50" s="59">
        <f t="shared" si="17"/>
        <v>0</v>
      </c>
      <c r="AK50" s="60">
        <f t="shared" si="6"/>
        <v>0</v>
      </c>
      <c r="AM50" s="3"/>
      <c r="AN50" s="3"/>
    </row>
    <row r="51" spans="1:40" ht="15" customHeight="1" x14ac:dyDescent="0.2">
      <c r="A51" s="220" t="s">
        <v>72</v>
      </c>
      <c r="B51" s="221">
        <v>240750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24">
        <f t="shared" si="18"/>
        <v>0</v>
      </c>
      <c r="T51" s="7"/>
      <c r="U51" s="67">
        <f t="shared" si="14"/>
        <v>0</v>
      </c>
      <c r="V51" s="68">
        <f t="shared" si="15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6"/>
        <v>0</v>
      </c>
      <c r="AJ51" s="59">
        <f t="shared" si="17"/>
        <v>0</v>
      </c>
      <c r="AK51" s="60">
        <f t="shared" si="6"/>
        <v>0</v>
      </c>
      <c r="AM51" s="3"/>
      <c r="AN51" s="3"/>
    </row>
    <row r="52" spans="1:40" ht="15" customHeight="1" x14ac:dyDescent="0.2">
      <c r="A52" s="220" t="s">
        <v>73</v>
      </c>
      <c r="B52" s="221">
        <v>240790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24">
        <f t="shared" si="18"/>
        <v>0</v>
      </c>
      <c r="T52" s="7"/>
      <c r="U52" s="67">
        <f t="shared" ref="U52:U71" si="19">(+C52+D52)*$U$9</f>
        <v>0</v>
      </c>
      <c r="V52" s="68">
        <f t="shared" ref="V52:V71" si="20">(+C52+D52)*$V$9</f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ref="AI52:AI71" si="21">+G52*$AI$9</f>
        <v>0</v>
      </c>
      <c r="AJ52" s="59">
        <f t="shared" ref="AJ52:AJ71" si="22">+G52*$AJ$9</f>
        <v>0</v>
      </c>
      <c r="AK52" s="60">
        <f t="shared" si="6"/>
        <v>0</v>
      </c>
      <c r="AM52" s="3"/>
      <c r="AN52" s="3"/>
    </row>
    <row r="53" spans="1:40" ht="15" customHeight="1" x14ac:dyDescent="0.2">
      <c r="A53" s="220" t="s">
        <v>74</v>
      </c>
      <c r="B53" s="221">
        <v>240810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24">
        <f t="shared" si="18"/>
        <v>0</v>
      </c>
      <c r="T53" s="7"/>
      <c r="U53" s="67">
        <f t="shared" si="19"/>
        <v>0</v>
      </c>
      <c r="V53" s="68">
        <f t="shared" si="20"/>
        <v>0</v>
      </c>
      <c r="W53" s="44">
        <f t="shared" si="5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21"/>
        <v>0</v>
      </c>
      <c r="AJ53" s="59">
        <f t="shared" si="22"/>
        <v>0</v>
      </c>
      <c r="AK53" s="60">
        <f t="shared" si="6"/>
        <v>0</v>
      </c>
      <c r="AM53" s="3"/>
      <c r="AN53" s="3"/>
    </row>
    <row r="54" spans="1:40" ht="15" customHeight="1" x14ac:dyDescent="0.2">
      <c r="A54" s="220" t="s">
        <v>75</v>
      </c>
      <c r="B54" s="221">
        <v>240820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24">
        <f t="shared" si="18"/>
        <v>0</v>
      </c>
      <c r="T54" s="7"/>
      <c r="U54" s="67">
        <f t="shared" si="19"/>
        <v>0</v>
      </c>
      <c r="V54" s="68">
        <f t="shared" si="20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21"/>
        <v>0</v>
      </c>
      <c r="AJ54" s="59">
        <f t="shared" si="22"/>
        <v>0</v>
      </c>
      <c r="AK54" s="60">
        <f t="shared" si="6"/>
        <v>0</v>
      </c>
      <c r="AM54" s="3"/>
      <c r="AN54" s="3"/>
    </row>
    <row r="55" spans="1:40" ht="15" customHeight="1" x14ac:dyDescent="0.2">
      <c r="A55" s="220" t="s">
        <v>76</v>
      </c>
      <c r="B55" s="221">
        <v>240840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24">
        <f t="shared" si="18"/>
        <v>0</v>
      </c>
      <c r="T55" s="7"/>
      <c r="U55" s="67">
        <f t="shared" si="19"/>
        <v>0</v>
      </c>
      <c r="V55" s="68">
        <f t="shared" si="20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21"/>
        <v>0</v>
      </c>
      <c r="AJ55" s="59">
        <f t="shared" si="22"/>
        <v>0</v>
      </c>
      <c r="AK55" s="60">
        <f t="shared" si="6"/>
        <v>0</v>
      </c>
      <c r="AM55" s="3"/>
      <c r="AN55" s="3"/>
    </row>
    <row r="56" spans="1:40" ht="15" customHeight="1" x14ac:dyDescent="0.2">
      <c r="A56" s="220" t="s">
        <v>77</v>
      </c>
      <c r="B56" s="221">
        <v>240900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24">
        <f t="shared" si="18"/>
        <v>0</v>
      </c>
      <c r="T56" s="7"/>
      <c r="U56" s="67">
        <f t="shared" si="19"/>
        <v>0</v>
      </c>
      <c r="V56" s="68">
        <f t="shared" si="20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21"/>
        <v>0</v>
      </c>
      <c r="AJ56" s="59">
        <f t="shared" si="22"/>
        <v>0</v>
      </c>
      <c r="AK56" s="60">
        <f t="shared" si="6"/>
        <v>0</v>
      </c>
      <c r="AM56" s="3"/>
      <c r="AN56" s="3"/>
    </row>
    <row r="57" spans="1:40" ht="15" customHeight="1" x14ac:dyDescent="0.2">
      <c r="A57" s="220" t="s">
        <v>78</v>
      </c>
      <c r="B57" s="221">
        <v>240930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24">
        <f t="shared" si="18"/>
        <v>0</v>
      </c>
      <c r="T57" s="7"/>
      <c r="U57" s="67">
        <f t="shared" si="19"/>
        <v>0</v>
      </c>
      <c r="V57" s="68">
        <f t="shared" si="20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21"/>
        <v>0</v>
      </c>
      <c r="AJ57" s="59">
        <f t="shared" si="22"/>
        <v>0</v>
      </c>
      <c r="AK57" s="60">
        <f t="shared" si="6"/>
        <v>0</v>
      </c>
      <c r="AM57" s="3"/>
      <c r="AN57" s="3"/>
    </row>
    <row r="58" spans="1:40" ht="15" customHeight="1" x14ac:dyDescent="0.2">
      <c r="A58" s="220" t="s">
        <v>79</v>
      </c>
      <c r="B58" s="221">
        <v>240920</v>
      </c>
      <c r="C58" s="78">
        <v>508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24">
        <f t="shared" si="18"/>
        <v>508</v>
      </c>
      <c r="T58" s="7"/>
      <c r="U58" s="67">
        <f t="shared" si="19"/>
        <v>426.71999999999997</v>
      </c>
      <c r="V58" s="68">
        <f t="shared" si="20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21"/>
        <v>0</v>
      </c>
      <c r="AJ58" s="59">
        <f t="shared" si="22"/>
        <v>0</v>
      </c>
      <c r="AK58" s="60">
        <f t="shared" si="6"/>
        <v>0</v>
      </c>
      <c r="AM58" s="3"/>
      <c r="AN58" s="3"/>
    </row>
    <row r="59" spans="1:40" ht="15" hidden="1" customHeight="1" x14ac:dyDescent="0.2">
      <c r="A59" s="220" t="s">
        <v>80</v>
      </c>
      <c r="B59" s="221">
        <v>241300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24">
        <f t="shared" si="18"/>
        <v>0</v>
      </c>
      <c r="T59" s="7"/>
      <c r="U59" s="67">
        <f t="shared" si="19"/>
        <v>0</v>
      </c>
      <c r="V59" s="68">
        <f t="shared" si="20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21"/>
        <v>0</v>
      </c>
      <c r="AJ59" s="59">
        <f t="shared" si="22"/>
        <v>0</v>
      </c>
      <c r="AK59" s="60">
        <f t="shared" si="6"/>
        <v>0</v>
      </c>
      <c r="AM59" s="3"/>
      <c r="AN59" s="3"/>
    </row>
    <row r="60" spans="1:40" ht="15" customHeight="1" x14ac:dyDescent="0.2">
      <c r="A60" s="220" t="s">
        <v>81</v>
      </c>
      <c r="B60" s="221">
        <v>241320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24">
        <f t="shared" si="18"/>
        <v>0</v>
      </c>
      <c r="T60" s="7"/>
      <c r="U60" s="67">
        <f t="shared" si="19"/>
        <v>0</v>
      </c>
      <c r="V60" s="68">
        <f t="shared" si="20"/>
        <v>0</v>
      </c>
      <c r="W60" s="44">
        <f t="shared" si="5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21"/>
        <v>0</v>
      </c>
      <c r="AJ60" s="59">
        <f t="shared" si="22"/>
        <v>0</v>
      </c>
      <c r="AK60" s="60">
        <f t="shared" si="6"/>
        <v>0</v>
      </c>
      <c r="AM60" s="3"/>
      <c r="AN60" s="3"/>
    </row>
    <row r="61" spans="1:40" ht="15" customHeight="1" x14ac:dyDescent="0.2">
      <c r="A61" s="220" t="s">
        <v>82</v>
      </c>
      <c r="B61" s="221">
        <v>241040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24">
        <f t="shared" si="18"/>
        <v>0</v>
      </c>
      <c r="T61" s="7"/>
      <c r="U61" s="67">
        <f t="shared" si="19"/>
        <v>0</v>
      </c>
      <c r="V61" s="68">
        <f t="shared" si="20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21"/>
        <v>0</v>
      </c>
      <c r="AJ61" s="59">
        <f t="shared" si="22"/>
        <v>0</v>
      </c>
      <c r="AK61" s="60">
        <f t="shared" si="6"/>
        <v>0</v>
      </c>
      <c r="AM61" s="3"/>
      <c r="AN61" s="3"/>
    </row>
    <row r="62" spans="1:40" ht="15" customHeight="1" x14ac:dyDescent="0.2">
      <c r="A62" s="220" t="s">
        <v>83</v>
      </c>
      <c r="B62" s="223">
        <v>241080</v>
      </c>
      <c r="C62" s="78">
        <v>0</v>
      </c>
      <c r="D62" s="78">
        <v>0</v>
      </c>
      <c r="E62" s="78">
        <v>0</v>
      </c>
      <c r="F62" s="78">
        <v>300</v>
      </c>
      <c r="G62" s="78">
        <v>300</v>
      </c>
      <c r="H62" s="78">
        <v>500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300</v>
      </c>
      <c r="R62" s="78">
        <v>0</v>
      </c>
      <c r="S62" s="24">
        <f t="shared" si="18"/>
        <v>1400</v>
      </c>
      <c r="T62" s="7"/>
      <c r="U62" s="67">
        <f t="shared" si="19"/>
        <v>0</v>
      </c>
      <c r="V62" s="68">
        <f t="shared" si="20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21"/>
        <v>150</v>
      </c>
      <c r="AJ62" s="59">
        <f t="shared" si="22"/>
        <v>150</v>
      </c>
      <c r="AK62" s="60">
        <f t="shared" si="6"/>
        <v>300</v>
      </c>
      <c r="AM62" s="3"/>
      <c r="AN62" s="3"/>
    </row>
    <row r="63" spans="1:40" ht="15" customHeight="1" x14ac:dyDescent="0.2">
      <c r="A63" s="16"/>
      <c r="B63" s="112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24">
        <f t="shared" si="18"/>
        <v>0</v>
      </c>
      <c r="T63" s="7"/>
      <c r="U63" s="67">
        <f t="shared" si="19"/>
        <v>0</v>
      </c>
      <c r="V63" s="68">
        <f t="shared" si="20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21"/>
        <v>0</v>
      </c>
      <c r="AJ63" s="59">
        <f t="shared" si="22"/>
        <v>0</v>
      </c>
      <c r="AK63" s="60">
        <f t="shared" si="6"/>
        <v>0</v>
      </c>
      <c r="AM63" s="3"/>
      <c r="AN63" s="3"/>
    </row>
    <row r="64" spans="1:40" ht="15" customHeight="1" x14ac:dyDescent="0.2">
      <c r="A64" s="16"/>
      <c r="B64" s="112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24">
        <f t="shared" si="18"/>
        <v>0</v>
      </c>
      <c r="T64" s="7"/>
      <c r="U64" s="67">
        <f t="shared" si="19"/>
        <v>0</v>
      </c>
      <c r="V64" s="68">
        <f t="shared" si="20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21"/>
        <v>0</v>
      </c>
      <c r="AJ64" s="59">
        <f t="shared" si="22"/>
        <v>0</v>
      </c>
      <c r="AK64" s="60">
        <f t="shared" si="6"/>
        <v>0</v>
      </c>
      <c r="AM64" s="3"/>
      <c r="AN64" s="3"/>
    </row>
    <row r="65" spans="1:41" ht="15" customHeight="1" x14ac:dyDescent="0.2">
      <c r="A65" s="16"/>
      <c r="B65" s="112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24">
        <f t="shared" si="18"/>
        <v>0</v>
      </c>
      <c r="T65" s="7"/>
      <c r="U65" s="67">
        <f t="shared" si="19"/>
        <v>0</v>
      </c>
      <c r="V65" s="68">
        <f t="shared" si="20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21"/>
        <v>0</v>
      </c>
      <c r="AJ65" s="59">
        <f t="shared" si="22"/>
        <v>0</v>
      </c>
      <c r="AK65" s="60">
        <f t="shared" si="6"/>
        <v>0</v>
      </c>
      <c r="AM65" s="3"/>
      <c r="AN65" s="3"/>
    </row>
    <row r="66" spans="1:41" ht="15" customHeight="1" x14ac:dyDescent="0.2">
      <c r="A66" s="16"/>
      <c r="B66" s="112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24">
        <f t="shared" si="18"/>
        <v>0</v>
      </c>
      <c r="T66" s="7"/>
      <c r="U66" s="67">
        <f t="shared" si="19"/>
        <v>0</v>
      </c>
      <c r="V66" s="68">
        <f t="shared" si="20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21"/>
        <v>0</v>
      </c>
      <c r="AJ66" s="59">
        <f t="shared" si="22"/>
        <v>0</v>
      </c>
      <c r="AK66" s="60">
        <f t="shared" si="6"/>
        <v>0</v>
      </c>
      <c r="AM66" s="3"/>
      <c r="AN66" s="3"/>
    </row>
    <row r="67" spans="1:41" ht="15" customHeight="1" x14ac:dyDescent="0.2">
      <c r="A67" s="16"/>
      <c r="B67" s="112"/>
      <c r="C67" s="204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24">
        <f t="shared" si="18"/>
        <v>0</v>
      </c>
      <c r="T67" s="7"/>
      <c r="U67" s="67">
        <f t="shared" si="19"/>
        <v>0</v>
      </c>
      <c r="V67" s="68">
        <f t="shared" si="20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21"/>
        <v>0</v>
      </c>
      <c r="AJ67" s="59">
        <f t="shared" si="22"/>
        <v>0</v>
      </c>
      <c r="AK67" s="60">
        <f t="shared" si="6"/>
        <v>0</v>
      </c>
      <c r="AM67" s="3"/>
      <c r="AN67" s="3"/>
    </row>
    <row r="68" spans="1:41" ht="15" customHeight="1" x14ac:dyDescent="0.2">
      <c r="A68" s="16"/>
      <c r="B68" s="112"/>
      <c r="C68" s="204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24">
        <f t="shared" si="18"/>
        <v>0</v>
      </c>
      <c r="T68" s="7"/>
      <c r="U68" s="67">
        <f t="shared" si="19"/>
        <v>0</v>
      </c>
      <c r="V68" s="68">
        <f t="shared" si="20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21"/>
        <v>0</v>
      </c>
      <c r="AJ68" s="59">
        <f t="shared" si="22"/>
        <v>0</v>
      </c>
      <c r="AK68" s="60">
        <f t="shared" si="6"/>
        <v>0</v>
      </c>
      <c r="AM68" s="3"/>
      <c r="AN68" s="3"/>
    </row>
    <row r="69" spans="1:41" ht="15" customHeight="1" x14ac:dyDescent="0.2">
      <c r="A69" s="16"/>
      <c r="B69" s="112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24">
        <f t="shared" si="18"/>
        <v>0</v>
      </c>
      <c r="T69" s="7"/>
      <c r="U69" s="67">
        <f t="shared" si="19"/>
        <v>0</v>
      </c>
      <c r="V69" s="68">
        <f t="shared" si="20"/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21"/>
        <v>0</v>
      </c>
      <c r="AJ69" s="59">
        <f t="shared" si="22"/>
        <v>0</v>
      </c>
      <c r="AK69" s="60">
        <f t="shared" si="6"/>
        <v>0</v>
      </c>
      <c r="AM69" s="3"/>
      <c r="AN69" s="3"/>
    </row>
    <row r="70" spans="1:41" ht="15" customHeight="1" x14ac:dyDescent="0.2">
      <c r="A70" s="16"/>
      <c r="B70" s="112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24">
        <f t="shared" si="18"/>
        <v>0</v>
      </c>
      <c r="T70" s="7"/>
      <c r="U70" s="67">
        <f t="shared" si="19"/>
        <v>0</v>
      </c>
      <c r="V70" s="68">
        <f t="shared" si="20"/>
        <v>0</v>
      </c>
      <c r="W70" s="44">
        <f t="shared" si="5"/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21"/>
        <v>0</v>
      </c>
      <c r="AJ70" s="59">
        <f t="shared" si="22"/>
        <v>0</v>
      </c>
      <c r="AK70" s="60">
        <f t="shared" si="6"/>
        <v>0</v>
      </c>
      <c r="AM70" s="3"/>
      <c r="AN70" s="3"/>
    </row>
    <row r="71" spans="1:41" ht="15" customHeight="1" thickBot="1" x14ac:dyDescent="0.25">
      <c r="A71" s="16"/>
      <c r="B71" s="113"/>
      <c r="C71" s="204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24">
        <f t="shared" si="18"/>
        <v>0</v>
      </c>
      <c r="T71" s="7"/>
      <c r="U71" s="67">
        <f t="shared" si="19"/>
        <v>0</v>
      </c>
      <c r="V71" s="68">
        <f t="shared" si="20"/>
        <v>0</v>
      </c>
      <c r="W71" s="44">
        <f t="shared" si="5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21"/>
        <v>0</v>
      </c>
      <c r="AJ71" s="59">
        <f t="shared" si="22"/>
        <v>0</v>
      </c>
      <c r="AK71" s="60">
        <f t="shared" si="6"/>
        <v>0</v>
      </c>
      <c r="AM71" s="3"/>
      <c r="AN71" s="3"/>
    </row>
    <row r="72" spans="1:41" s="30" customFormat="1" ht="15" customHeight="1" thickTop="1" thickBot="1" x14ac:dyDescent="0.25">
      <c r="A72" s="25" t="s">
        <v>30</v>
      </c>
      <c r="B72" s="111"/>
      <c r="C72" s="109">
        <f t="shared" ref="C72:S72" si="23">SUM(C10:C71)</f>
        <v>1558</v>
      </c>
      <c r="D72" s="109">
        <f t="shared" si="23"/>
        <v>0</v>
      </c>
      <c r="E72" s="109">
        <f t="shared" si="23"/>
        <v>0</v>
      </c>
      <c r="F72" s="109">
        <f t="shared" si="23"/>
        <v>300</v>
      </c>
      <c r="G72" s="109">
        <f t="shared" si="23"/>
        <v>300</v>
      </c>
      <c r="H72" s="109">
        <f t="shared" si="23"/>
        <v>1035</v>
      </c>
      <c r="I72" s="109">
        <f t="shared" si="23"/>
        <v>0</v>
      </c>
      <c r="J72" s="109">
        <f t="shared" si="23"/>
        <v>0</v>
      </c>
      <c r="K72" s="109">
        <f t="shared" si="23"/>
        <v>0</v>
      </c>
      <c r="L72" s="109">
        <f t="shared" si="23"/>
        <v>0</v>
      </c>
      <c r="M72" s="109">
        <f t="shared" si="23"/>
        <v>0</v>
      </c>
      <c r="N72" s="109">
        <f t="shared" si="23"/>
        <v>0</v>
      </c>
      <c r="O72" s="109">
        <f t="shared" si="23"/>
        <v>0</v>
      </c>
      <c r="P72" s="132">
        <f t="shared" si="23"/>
        <v>0</v>
      </c>
      <c r="Q72" s="109">
        <f t="shared" si="23"/>
        <v>341.67</v>
      </c>
      <c r="R72" s="109">
        <f t="shared" si="23"/>
        <v>0</v>
      </c>
      <c r="S72" s="109">
        <f t="shared" si="23"/>
        <v>3534.67</v>
      </c>
      <c r="T72" s="27"/>
      <c r="U72" s="45">
        <f>SUM(U10:U71)</f>
        <v>993.72</v>
      </c>
      <c r="V72" s="46">
        <f>SUM(V10:V71)</f>
        <v>189.28</v>
      </c>
      <c r="W72" s="47">
        <f t="shared" si="5"/>
        <v>1183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150</v>
      </c>
      <c r="AJ72" s="62">
        <f>SUM(AJ10:AJ71)</f>
        <v>150</v>
      </c>
      <c r="AK72" s="63">
        <f t="shared" si="6"/>
        <v>300</v>
      </c>
    </row>
    <row r="73" spans="1:41" ht="15" customHeight="1" thickTop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41" ht="15" customHeight="1" x14ac:dyDescent="0.2">
      <c r="A74" s="3"/>
      <c r="B74" s="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f>SUM(C74:R74)</f>
        <v>0</v>
      </c>
      <c r="T74" s="7"/>
      <c r="U74" s="67">
        <f t="shared" ref="U74:U78" si="24">(+C74+D74)*$U$9</f>
        <v>0</v>
      </c>
      <c r="V74" s="68">
        <f t="shared" ref="V74:V78" si="25">(+C74+D74)*$V$9</f>
        <v>0</v>
      </c>
      <c r="W74" s="44">
        <f t="shared" ref="W74:W78" si="26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27">+G74*$AI$9</f>
        <v>0</v>
      </c>
      <c r="AJ74" s="59">
        <f t="shared" ref="AJ74:AJ78" si="28">+G74*$AJ$9</f>
        <v>0</v>
      </c>
      <c r="AK74" s="60">
        <f t="shared" ref="AK74:AK78" si="29">+AJ74+AI74</f>
        <v>0</v>
      </c>
      <c r="AL74" s="3"/>
      <c r="AM74" s="3"/>
      <c r="AN74" s="3"/>
      <c r="AO74" s="3"/>
    </row>
    <row r="75" spans="1:41" ht="15" customHeight="1" x14ac:dyDescent="0.2">
      <c r="A75" s="3"/>
      <c r="B75" s="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f t="shared" ref="S75:S78" si="30">SUM(C75:R75)</f>
        <v>0</v>
      </c>
      <c r="T75" s="7"/>
      <c r="U75" s="67">
        <f t="shared" si="24"/>
        <v>0</v>
      </c>
      <c r="V75" s="68">
        <f t="shared" si="25"/>
        <v>0</v>
      </c>
      <c r="W75" s="44">
        <f t="shared" si="26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27"/>
        <v>0</v>
      </c>
      <c r="AJ75" s="59">
        <f t="shared" si="28"/>
        <v>0</v>
      </c>
      <c r="AK75" s="60">
        <f t="shared" si="29"/>
        <v>0</v>
      </c>
      <c r="AL75" s="3"/>
      <c r="AM75" s="3"/>
      <c r="AN75" s="3"/>
      <c r="AO75" s="3"/>
    </row>
    <row r="76" spans="1:41" ht="15" customHeight="1" x14ac:dyDescent="0.2">
      <c r="A76" s="3"/>
      <c r="B76" s="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f t="shared" si="30"/>
        <v>0</v>
      </c>
      <c r="T76" s="4"/>
      <c r="U76" s="67">
        <f t="shared" si="24"/>
        <v>0</v>
      </c>
      <c r="V76" s="68">
        <f t="shared" si="25"/>
        <v>0</v>
      </c>
      <c r="W76" s="44">
        <f t="shared" si="26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27"/>
        <v>0</v>
      </c>
      <c r="AJ76" s="59">
        <f t="shared" si="28"/>
        <v>0</v>
      </c>
      <c r="AK76" s="60">
        <f t="shared" si="29"/>
        <v>0</v>
      </c>
      <c r="AL76" s="3"/>
      <c r="AM76" s="3"/>
      <c r="AN76" s="3"/>
      <c r="AO76" s="3"/>
    </row>
    <row r="77" spans="1:41" ht="15" customHeight="1" x14ac:dyDescent="0.2">
      <c r="A77" s="3"/>
      <c r="B77" s="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f t="shared" si="30"/>
        <v>0</v>
      </c>
      <c r="T77" s="4"/>
      <c r="U77" s="67">
        <f t="shared" si="24"/>
        <v>0</v>
      </c>
      <c r="V77" s="68">
        <f t="shared" si="25"/>
        <v>0</v>
      </c>
      <c r="W77" s="44">
        <f t="shared" si="26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7"/>
        <v>0</v>
      </c>
      <c r="AJ77" s="59">
        <f t="shared" si="28"/>
        <v>0</v>
      </c>
      <c r="AK77" s="60">
        <f t="shared" si="29"/>
        <v>0</v>
      </c>
      <c r="AL77" s="3"/>
      <c r="AM77" s="3"/>
      <c r="AN77" s="3"/>
      <c r="AO77" s="3"/>
    </row>
    <row r="78" spans="1:41" ht="15" customHeight="1" x14ac:dyDescent="0.2">
      <c r="A78" s="3"/>
      <c r="B78" s="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f t="shared" si="30"/>
        <v>0</v>
      </c>
      <c r="T78" s="4"/>
      <c r="U78" s="151">
        <f t="shared" si="24"/>
        <v>0</v>
      </c>
      <c r="V78" s="152">
        <f t="shared" si="25"/>
        <v>0</v>
      </c>
      <c r="W78" s="153">
        <f t="shared" si="26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27"/>
        <v>0</v>
      </c>
      <c r="AJ78" s="155">
        <f t="shared" si="28"/>
        <v>0</v>
      </c>
      <c r="AK78" s="156">
        <f t="shared" si="29"/>
        <v>0</v>
      </c>
    </row>
    <row r="79" spans="1:41" ht="15" customHeight="1" x14ac:dyDescent="0.2">
      <c r="A79" s="115" t="s">
        <v>84</v>
      </c>
      <c r="B79" s="116"/>
      <c r="C79" s="117">
        <f>SUM(C74:C78)</f>
        <v>0</v>
      </c>
      <c r="D79" s="117">
        <f t="shared" ref="D79:R79" si="31">SUM(D74:D78)</f>
        <v>0</v>
      </c>
      <c r="E79" s="117">
        <f t="shared" si="31"/>
        <v>0</v>
      </c>
      <c r="F79" s="117">
        <f t="shared" si="31"/>
        <v>0</v>
      </c>
      <c r="G79" s="117">
        <f t="shared" si="31"/>
        <v>0</v>
      </c>
      <c r="H79" s="117">
        <f t="shared" si="31"/>
        <v>0</v>
      </c>
      <c r="I79" s="117">
        <f t="shared" si="31"/>
        <v>0</v>
      </c>
      <c r="J79" s="117">
        <f t="shared" si="31"/>
        <v>0</v>
      </c>
      <c r="K79" s="117">
        <f t="shared" si="31"/>
        <v>0</v>
      </c>
      <c r="L79" s="117">
        <f t="shared" si="31"/>
        <v>0</v>
      </c>
      <c r="M79" s="117">
        <f t="shared" si="31"/>
        <v>0</v>
      </c>
      <c r="N79" s="117">
        <f t="shared" si="31"/>
        <v>0</v>
      </c>
      <c r="O79" s="117">
        <f t="shared" si="31"/>
        <v>0</v>
      </c>
      <c r="P79" s="117">
        <f t="shared" si="31"/>
        <v>0</v>
      </c>
      <c r="Q79" s="117">
        <f t="shared" si="31"/>
        <v>0</v>
      </c>
      <c r="R79" s="117">
        <f t="shared" si="31"/>
        <v>0</v>
      </c>
      <c r="S79" s="118">
        <f>SUM(S74:S78)</f>
        <v>0</v>
      </c>
      <c r="T79" s="7"/>
      <c r="U79" s="159">
        <f>SUM(U74:U78)+U72</f>
        <v>993.72</v>
      </c>
      <c r="V79" s="160">
        <f>SUM(V74:V78)+V72</f>
        <v>189.28</v>
      </c>
      <c r="W79" s="118">
        <f>SUM(W74:W78)+W72</f>
        <v>1183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150</v>
      </c>
      <c r="AJ79" s="160">
        <f>SUM(AJ74:AJ78)+AJ72</f>
        <v>150</v>
      </c>
      <c r="AK79" s="118">
        <f>SUM(AK74:AK78)+AK72</f>
        <v>300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</row>
    <row r="82" spans="1:23" x14ac:dyDescent="0.2">
      <c r="A82" s="76"/>
      <c r="B82" s="76"/>
      <c r="C82" s="10"/>
      <c r="H82" s="10"/>
      <c r="Q82" s="10"/>
      <c r="U82" s="15"/>
      <c r="V82" s="15"/>
      <c r="W82" s="15"/>
    </row>
    <row r="84" spans="1:23" x14ac:dyDescent="0.2">
      <c r="H84" s="10"/>
      <c r="U84" s="15"/>
      <c r="V84" s="15"/>
      <c r="W84" s="15"/>
    </row>
    <row r="85" spans="1:23" x14ac:dyDescent="0.2">
      <c r="C85" s="10"/>
      <c r="F85" s="10"/>
    </row>
    <row r="86" spans="1:23" x14ac:dyDescent="0.2">
      <c r="C86" s="10"/>
      <c r="F86" s="10"/>
    </row>
    <row r="87" spans="1:23" x14ac:dyDescent="0.2">
      <c r="C87" s="10"/>
      <c r="F87" s="10"/>
    </row>
    <row r="88" spans="1:23" x14ac:dyDescent="0.2">
      <c r="C88" s="10"/>
      <c r="F88" s="10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mergeCells count="1">
    <mergeCell ref="A3:S3"/>
  </mergeCells>
  <pageMargins left="0.2" right="0.2" top="0.25" bottom="0.25" header="0.3" footer="0.3"/>
  <pageSetup scale="52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91"/>
  <sheetViews>
    <sheetView zoomScaleNormal="100" workbookViewId="0">
      <pane ySplit="9" topLeftCell="A11" activePane="bottomLeft" state="frozen"/>
      <selection pane="bottomLeft" activeCell="C36" sqref="C36"/>
    </sheetView>
  </sheetViews>
  <sheetFormatPr defaultRowHeight="14.4" x14ac:dyDescent="0.3"/>
  <cols>
    <col min="1" max="1" width="26.5546875" customWidth="1"/>
    <col min="24" max="34" width="0" hidden="1" customWidth="1"/>
  </cols>
  <sheetData>
    <row r="1" spans="1:3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</row>
    <row r="3" spans="1:37" ht="15.6" x14ac:dyDescent="0.3">
      <c r="A3" s="64" t="s">
        <v>103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</row>
    <row r="4" spans="1:3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3">
      <c r="A5" s="6"/>
      <c r="B5" s="6"/>
      <c r="C5" s="6"/>
      <c r="D5" s="6"/>
      <c r="E5" s="6"/>
      <c r="F5" s="6"/>
      <c r="G5" s="6"/>
      <c r="H5" s="6"/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I5" s="13"/>
      <c r="AJ5" s="6"/>
      <c r="AK5" s="5"/>
    </row>
    <row r="6" spans="1:37" ht="15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</row>
    <row r="7" spans="1:37" ht="15.6" thickTop="1" thickBot="1" x14ac:dyDescent="0.3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</row>
    <row r="8" spans="1:37" ht="15" thickTop="1" x14ac:dyDescent="0.3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</row>
    <row r="9" spans="1:37" ht="15" thickBot="1" x14ac:dyDescent="0.3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</row>
    <row r="10" spans="1:37" ht="11.25" customHeight="1" thickTop="1" x14ac:dyDescent="0.3">
      <c r="A10" s="220" t="s">
        <v>31</v>
      </c>
      <c r="B10" s="221">
        <v>240010</v>
      </c>
      <c r="C10" s="77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</row>
    <row r="11" spans="1:37" ht="11.25" customHeight="1" x14ac:dyDescent="0.3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</row>
    <row r="12" spans="1:37" ht="11.25" customHeight="1" x14ac:dyDescent="0.3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</row>
    <row r="13" spans="1:37" ht="11.25" customHeight="1" x14ac:dyDescent="0.3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</row>
    <row r="14" spans="1:37" ht="13.95" customHeight="1" x14ac:dyDescent="0.3">
      <c r="A14" s="220" t="s">
        <v>35</v>
      </c>
      <c r="B14" s="221">
        <v>240070</v>
      </c>
      <c r="C14" s="78">
        <v>750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750</v>
      </c>
      <c r="T14" s="7"/>
      <c r="U14" s="67">
        <f t="shared" si="3"/>
        <v>630</v>
      </c>
      <c r="V14" s="68">
        <f t="shared" si="4"/>
        <v>120</v>
      </c>
      <c r="W14" s="44">
        <f t="shared" si="5"/>
        <v>750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</row>
    <row r="15" spans="1:37" ht="13.95" customHeight="1" x14ac:dyDescent="0.3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</row>
    <row r="16" spans="1:37" ht="11.25" customHeight="1" x14ac:dyDescent="0.3">
      <c r="A16" s="220" t="s">
        <v>37</v>
      </c>
      <c r="B16" s="221">
        <v>240120</v>
      </c>
      <c r="C16" s="7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0</v>
      </c>
      <c r="T16" s="7"/>
      <c r="U16" s="67">
        <f t="shared" si="3"/>
        <v>0</v>
      </c>
      <c r="V16" s="68">
        <f t="shared" si="4"/>
        <v>0</v>
      </c>
      <c r="W16" s="44">
        <f t="shared" si="5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</row>
    <row r="17" spans="1:38" ht="11.25" customHeight="1" x14ac:dyDescent="0.3">
      <c r="A17" s="220" t="s">
        <v>38</v>
      </c>
      <c r="B17" s="221">
        <v>240140</v>
      </c>
      <c r="C17" s="7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">
        <v>0</v>
      </c>
      <c r="R17" s="78">
        <v>0</v>
      </c>
      <c r="S17" s="24">
        <f t="shared" si="0"/>
        <v>0</v>
      </c>
      <c r="T17" s="7"/>
      <c r="U17" s="67">
        <f t="shared" si="3"/>
        <v>0</v>
      </c>
      <c r="V17" s="68">
        <f t="shared" si="4"/>
        <v>0</v>
      </c>
      <c r="W17" s="44">
        <f t="shared" si="5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</row>
    <row r="18" spans="1:38" ht="11.25" customHeight="1" x14ac:dyDescent="0.3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</row>
    <row r="19" spans="1:38" s="6" customFormat="1" ht="10.199999999999999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ht="11.25" customHeight="1" x14ac:dyDescent="0.3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</row>
    <row r="21" spans="1:38" ht="11.25" customHeight="1" x14ac:dyDescent="0.3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</row>
    <row r="22" spans="1:38" ht="11.25" customHeight="1" x14ac:dyDescent="0.3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</row>
    <row r="23" spans="1:38" ht="11.25" customHeight="1" x14ac:dyDescent="0.3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</row>
    <row r="24" spans="1:38" ht="11.25" customHeight="1" x14ac:dyDescent="0.3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</row>
    <row r="25" spans="1:38" ht="11.25" customHeight="1" x14ac:dyDescent="0.3">
      <c r="A25" s="220" t="s">
        <v>46</v>
      </c>
      <c r="B25" s="221">
        <v>240300</v>
      </c>
      <c r="C25" s="7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0</v>
      </c>
      <c r="T25" s="7"/>
      <c r="U25" s="67">
        <f t="shared" si="3"/>
        <v>0</v>
      </c>
      <c r="V25" s="68">
        <f t="shared" si="4"/>
        <v>0</v>
      </c>
      <c r="W25" s="44">
        <f t="shared" si="5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</row>
    <row r="26" spans="1:38" ht="11.25" customHeight="1" x14ac:dyDescent="0.3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</row>
    <row r="27" spans="1:38" ht="11.25" customHeight="1" x14ac:dyDescent="0.3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</row>
    <row r="28" spans="1:38" ht="11.25" customHeight="1" x14ac:dyDescent="0.3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</row>
    <row r="29" spans="1:38" ht="11.25" customHeight="1" x14ac:dyDescent="0.3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0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</row>
    <row r="30" spans="1:38" ht="11.25" customHeight="1" x14ac:dyDescent="0.3">
      <c r="A30" s="220" t="s">
        <v>51</v>
      </c>
      <c r="B30" s="221">
        <v>240390</v>
      </c>
      <c r="C30" s="78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500</v>
      </c>
      <c r="T30" s="7"/>
      <c r="U30" s="67">
        <f t="shared" si="3"/>
        <v>420</v>
      </c>
      <c r="V30" s="68">
        <f t="shared" si="4"/>
        <v>80</v>
      </c>
      <c r="W30" s="44">
        <f t="shared" si="5"/>
        <v>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</row>
    <row r="31" spans="1:38" ht="11.25" hidden="1" customHeight="1" x14ac:dyDescent="0.3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</row>
    <row r="32" spans="1:38" ht="11.25" customHeight="1" x14ac:dyDescent="0.3">
      <c r="A32" s="220" t="s">
        <v>53</v>
      </c>
      <c r="B32" s="221">
        <v>240450</v>
      </c>
      <c r="C32" s="78">
        <v>375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375</v>
      </c>
      <c r="T32" s="7"/>
      <c r="U32" s="67">
        <f t="shared" si="3"/>
        <v>315</v>
      </c>
      <c r="V32" s="68">
        <f t="shared" si="4"/>
        <v>60</v>
      </c>
      <c r="W32" s="44">
        <f t="shared" si="5"/>
        <v>375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</row>
    <row r="33" spans="1:37" ht="11.25" customHeight="1" x14ac:dyDescent="0.3">
      <c r="A33" s="220" t="s">
        <v>54</v>
      </c>
      <c r="B33" s="221">
        <v>240460</v>
      </c>
      <c r="C33" s="78">
        <v>666.67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666.67</v>
      </c>
      <c r="T33" s="7"/>
      <c r="U33" s="67">
        <f t="shared" si="3"/>
        <v>560.00279999999998</v>
      </c>
      <c r="V33" s="68">
        <f t="shared" si="4"/>
        <v>106.66719999999999</v>
      </c>
      <c r="W33" s="44">
        <f t="shared" si="5"/>
        <v>666.67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</row>
    <row r="34" spans="1:37" ht="11.25" customHeight="1" x14ac:dyDescent="0.3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</row>
    <row r="35" spans="1:37" ht="11.25" customHeight="1" x14ac:dyDescent="0.3">
      <c r="A35" s="220" t="s">
        <v>56</v>
      </c>
      <c r="B35" s="221">
        <v>240540</v>
      </c>
      <c r="C35" s="78">
        <f>2417+500</f>
        <v>2917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2917</v>
      </c>
      <c r="T35" s="7"/>
      <c r="U35" s="67">
        <f t="shared" si="3"/>
        <v>2450.2799999999997</v>
      </c>
      <c r="V35" s="68">
        <f t="shared" si="4"/>
        <v>466.72</v>
      </c>
      <c r="W35" s="44">
        <f t="shared" si="5"/>
        <v>2917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</row>
    <row r="36" spans="1:37" ht="11.25" customHeight="1" x14ac:dyDescent="0.3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</row>
    <row r="37" spans="1:37" ht="11.25" hidden="1" customHeight="1" x14ac:dyDescent="0.3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</row>
    <row r="38" spans="1:37" ht="11.25" hidden="1" customHeight="1" x14ac:dyDescent="0.3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</row>
    <row r="39" spans="1:37" ht="11.25" hidden="1" customHeight="1" x14ac:dyDescent="0.3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</row>
    <row r="40" spans="1:37" ht="11.25" hidden="1" customHeight="1" x14ac:dyDescent="0.3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</row>
    <row r="41" spans="1:37" ht="11.25" hidden="1" customHeight="1" x14ac:dyDescent="0.3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</row>
    <row r="42" spans="1:37" ht="11.25" customHeight="1" x14ac:dyDescent="0.3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</row>
    <row r="43" spans="1:37" ht="11.25" customHeight="1" x14ac:dyDescent="0.3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</row>
    <row r="44" spans="1:37" ht="11.25" customHeight="1" x14ac:dyDescent="0.3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</row>
    <row r="45" spans="1:37" ht="11.25" customHeight="1" x14ac:dyDescent="0.3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</row>
    <row r="46" spans="1:37" ht="11.25" customHeight="1" x14ac:dyDescent="0.3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</row>
    <row r="47" spans="1:37" ht="11.25" customHeight="1" x14ac:dyDescent="0.3">
      <c r="A47" s="220" t="s">
        <v>68</v>
      </c>
      <c r="B47" s="221">
        <v>241262</v>
      </c>
      <c r="C47" s="78">
        <v>600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600</v>
      </c>
      <c r="T47" s="7"/>
      <c r="U47" s="67">
        <f t="shared" si="3"/>
        <v>504</v>
      </c>
      <c r="V47" s="68">
        <f t="shared" si="4"/>
        <v>96</v>
      </c>
      <c r="W47" s="44">
        <f t="shared" si="5"/>
        <v>600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</row>
    <row r="48" spans="1:37" ht="11.25" customHeight="1" x14ac:dyDescent="0.3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0</v>
      </c>
      <c r="T48" s="7"/>
      <c r="U48" s="67">
        <f t="shared" si="3"/>
        <v>0</v>
      </c>
      <c r="V48" s="68">
        <f t="shared" si="4"/>
        <v>0</v>
      </c>
      <c r="W48" s="44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</row>
    <row r="49" spans="1:37" ht="11.25" customHeight="1" x14ac:dyDescent="0.3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</row>
    <row r="50" spans="1:37" ht="11.25" customHeight="1" x14ac:dyDescent="0.3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0</v>
      </c>
      <c r="T50" s="7"/>
      <c r="U50" s="67">
        <f t="shared" si="3"/>
        <v>0</v>
      </c>
      <c r="V50" s="68">
        <f t="shared" si="4"/>
        <v>0</v>
      </c>
      <c r="W50" s="44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</row>
    <row r="51" spans="1:37" ht="11.25" customHeight="1" x14ac:dyDescent="0.3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</row>
    <row r="52" spans="1:37" ht="11.25" customHeight="1" x14ac:dyDescent="0.3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0</v>
      </c>
      <c r="T52" s="7"/>
      <c r="U52" s="67">
        <f t="shared" si="3"/>
        <v>0</v>
      </c>
      <c r="V52" s="68">
        <f t="shared" si="4"/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</row>
    <row r="53" spans="1:37" ht="11.25" customHeight="1" x14ac:dyDescent="0.3">
      <c r="A53" s="220" t="s">
        <v>74</v>
      </c>
      <c r="B53" s="221">
        <v>240810</v>
      </c>
      <c r="C53" s="7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0</v>
      </c>
      <c r="T53" s="7"/>
      <c r="U53" s="67">
        <f t="shared" si="3"/>
        <v>0</v>
      </c>
      <c r="V53" s="68">
        <f t="shared" si="4"/>
        <v>0</v>
      </c>
      <c r="W53" s="44">
        <f t="shared" si="5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0</v>
      </c>
      <c r="AJ53" s="59">
        <f t="shared" si="2"/>
        <v>0</v>
      </c>
      <c r="AK53" s="60">
        <f t="shared" si="6"/>
        <v>0</v>
      </c>
    </row>
    <row r="54" spans="1:37" ht="11.25" customHeight="1" x14ac:dyDescent="0.3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</row>
    <row r="55" spans="1:37" ht="11.25" customHeight="1" x14ac:dyDescent="0.3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</row>
    <row r="56" spans="1:37" ht="11.25" customHeight="1" x14ac:dyDescent="0.3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</row>
    <row r="57" spans="1:37" ht="11.25" customHeight="1" x14ac:dyDescent="0.3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</row>
    <row r="58" spans="1:37" ht="9.6" customHeight="1" x14ac:dyDescent="0.3">
      <c r="A58" s="220" t="s">
        <v>79</v>
      </c>
      <c r="B58" s="221">
        <v>240920</v>
      </c>
      <c r="C58" s="7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0</v>
      </c>
      <c r="T58" s="7"/>
      <c r="U58" s="67">
        <f t="shared" si="3"/>
        <v>0</v>
      </c>
      <c r="V58" s="68">
        <f t="shared" si="4"/>
        <v>0</v>
      </c>
      <c r="W58" s="44">
        <f t="shared" si="5"/>
        <v>0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</row>
    <row r="59" spans="1:37" ht="12.6" customHeight="1" x14ac:dyDescent="0.3">
      <c r="A59" s="220" t="s">
        <v>80</v>
      </c>
      <c r="B59" s="221">
        <v>241300</v>
      </c>
      <c r="C59" s="78">
        <v>2500</v>
      </c>
      <c r="D59" s="20">
        <v>0</v>
      </c>
      <c r="E59" s="20">
        <v>0</v>
      </c>
      <c r="F59" s="20">
        <v>0</v>
      </c>
      <c r="G59" s="20">
        <v>50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2550</v>
      </c>
      <c r="T59" s="7"/>
      <c r="U59" s="67">
        <f t="shared" si="3"/>
        <v>2100</v>
      </c>
      <c r="V59" s="68">
        <f t="shared" si="4"/>
        <v>400</v>
      </c>
      <c r="W59" s="44">
        <f t="shared" si="5"/>
        <v>2500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25</v>
      </c>
      <c r="AJ59" s="59">
        <f t="shared" si="2"/>
        <v>25</v>
      </c>
      <c r="AK59" s="60">
        <f t="shared" si="6"/>
        <v>50</v>
      </c>
    </row>
    <row r="60" spans="1:37" ht="11.25" customHeight="1" x14ac:dyDescent="0.3">
      <c r="A60" s="220" t="s">
        <v>81</v>
      </c>
      <c r="B60" s="221">
        <v>241320</v>
      </c>
      <c r="C60" s="78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0</v>
      </c>
      <c r="T60" s="7"/>
      <c r="U60" s="67">
        <f t="shared" si="3"/>
        <v>0</v>
      </c>
      <c r="V60" s="68">
        <f t="shared" si="4"/>
        <v>0</v>
      </c>
      <c r="W60" s="44">
        <f t="shared" si="5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</row>
    <row r="61" spans="1:37" ht="11.25" customHeight="1" x14ac:dyDescent="0.3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</row>
    <row r="62" spans="1:37" ht="11.25" customHeight="1" x14ac:dyDescent="0.3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0</v>
      </c>
      <c r="T62" s="7"/>
      <c r="U62" s="67">
        <f t="shared" si="3"/>
        <v>0</v>
      </c>
      <c r="V62" s="68">
        <f t="shared" si="4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</row>
    <row r="63" spans="1:37" ht="11.25" customHeight="1" x14ac:dyDescent="0.3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</row>
    <row r="64" spans="1:37" ht="11.25" customHeight="1" x14ac:dyDescent="0.3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</row>
    <row r="65" spans="1:37" ht="11.25" customHeight="1" x14ac:dyDescent="0.3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</row>
    <row r="66" spans="1:37" ht="11.25" customHeight="1" x14ac:dyDescent="0.3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</row>
    <row r="67" spans="1:37" ht="11.25" customHeight="1" x14ac:dyDescent="0.3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</row>
    <row r="68" spans="1:37" ht="11.25" customHeight="1" x14ac:dyDescent="0.3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</row>
    <row r="69" spans="1:37" ht="11.25" customHeight="1" x14ac:dyDescent="0.3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1" si="8">SUM(C69:R69)</f>
        <v>0</v>
      </c>
      <c r="T69" s="7"/>
      <c r="U69" s="67">
        <f t="shared" ref="U69:U71" si="9">(+C69+D69)*$U$9</f>
        <v>0</v>
      </c>
      <c r="V69" s="68">
        <f t="shared" ref="V69:V71" si="10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1">+G69*$AI$9</f>
        <v>0</v>
      </c>
      <c r="AJ69" s="59">
        <f t="shared" ref="AJ69:AJ71" si="12">+G69*$AJ$9</f>
        <v>0</v>
      </c>
      <c r="AK69" s="60">
        <f t="shared" si="6"/>
        <v>0</v>
      </c>
    </row>
    <row r="70" spans="1:37" ht="11.25" customHeight="1" x14ac:dyDescent="0.3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8"/>
        <v>0</v>
      </c>
      <c r="T70" s="7"/>
      <c r="U70" s="67">
        <f t="shared" si="9"/>
        <v>0</v>
      </c>
      <c r="V70" s="68">
        <f t="shared" si="10"/>
        <v>0</v>
      </c>
      <c r="W70" s="44">
        <f t="shared" ref="W70:W72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1"/>
        <v>0</v>
      </c>
      <c r="AJ70" s="59">
        <f t="shared" si="12"/>
        <v>0</v>
      </c>
      <c r="AK70" s="60">
        <f t="shared" ref="AK70:AK72" si="14">+AJ70+AI70</f>
        <v>0</v>
      </c>
    </row>
    <row r="71" spans="1:37" ht="11.25" customHeight="1" thickBot="1" x14ac:dyDescent="0.35">
      <c r="A71" s="16"/>
      <c r="B71" s="112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8"/>
        <v>0</v>
      </c>
      <c r="T71" s="7"/>
      <c r="U71" s="67">
        <f t="shared" si="9"/>
        <v>0</v>
      </c>
      <c r="V71" s="68">
        <f t="shared" si="10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1"/>
        <v>0</v>
      </c>
      <c r="AJ71" s="59">
        <f t="shared" si="12"/>
        <v>0</v>
      </c>
      <c r="AK71" s="60">
        <f t="shared" si="14"/>
        <v>0</v>
      </c>
    </row>
    <row r="72" spans="1:37" ht="15.6" thickTop="1" thickBot="1" x14ac:dyDescent="0.35">
      <c r="A72" s="25" t="s">
        <v>30</v>
      </c>
      <c r="B72" s="110"/>
      <c r="C72" s="109">
        <f t="shared" ref="C72:S72" si="15">SUM(C10:C71)</f>
        <v>8308.67</v>
      </c>
      <c r="D72" s="104">
        <f t="shared" si="15"/>
        <v>0</v>
      </c>
      <c r="E72" s="104">
        <f t="shared" si="15"/>
        <v>0</v>
      </c>
      <c r="F72" s="104">
        <f t="shared" si="15"/>
        <v>0</v>
      </c>
      <c r="G72" s="104">
        <f t="shared" si="15"/>
        <v>50</v>
      </c>
      <c r="H72" s="104">
        <f t="shared" si="15"/>
        <v>0</v>
      </c>
      <c r="I72" s="108">
        <f t="shared" si="15"/>
        <v>0</v>
      </c>
      <c r="J72" s="108">
        <f t="shared" si="15"/>
        <v>0</v>
      </c>
      <c r="K72" s="108">
        <f t="shared" si="15"/>
        <v>0</v>
      </c>
      <c r="L72" s="108">
        <f t="shared" si="15"/>
        <v>0</v>
      </c>
      <c r="M72" s="108">
        <f t="shared" si="15"/>
        <v>0</v>
      </c>
      <c r="N72" s="108">
        <f t="shared" si="15"/>
        <v>0</v>
      </c>
      <c r="O72" s="107">
        <f t="shared" si="15"/>
        <v>0</v>
      </c>
      <c r="P72" s="106">
        <f t="shared" si="15"/>
        <v>0</v>
      </c>
      <c r="Q72" s="105">
        <f t="shared" si="15"/>
        <v>0</v>
      </c>
      <c r="R72" s="103">
        <f t="shared" si="15"/>
        <v>0</v>
      </c>
      <c r="S72" s="26">
        <f t="shared" si="15"/>
        <v>8358.67</v>
      </c>
      <c r="T72" s="27"/>
      <c r="U72" s="45">
        <f>SUM(U10:U71)</f>
        <v>6979.2828</v>
      </c>
      <c r="V72" s="46">
        <f>SUM(V10:V71)</f>
        <v>1329.3872000000001</v>
      </c>
      <c r="W72" s="47">
        <f t="shared" si="13"/>
        <v>8308.67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25</v>
      </c>
      <c r="AJ72" s="62">
        <f>SUM(AJ10:AJ71)</f>
        <v>25</v>
      </c>
      <c r="AK72" s="63">
        <f t="shared" si="14"/>
        <v>50</v>
      </c>
    </row>
    <row r="73" spans="1:37" ht="15" thickTop="1" x14ac:dyDescent="0.3">
      <c r="A73" s="3"/>
      <c r="B73" s="3"/>
      <c r="C73" s="120" t="s">
        <v>89</v>
      </c>
      <c r="D73" s="120" t="s">
        <v>89</v>
      </c>
      <c r="E73" s="120" t="s">
        <v>89</v>
      </c>
      <c r="F73" s="120" t="s">
        <v>89</v>
      </c>
      <c r="G73" s="120" t="s">
        <v>89</v>
      </c>
      <c r="H73" s="120" t="s">
        <v>89</v>
      </c>
      <c r="I73" s="120" t="s">
        <v>89</v>
      </c>
      <c r="J73" s="120" t="s">
        <v>89</v>
      </c>
      <c r="K73" s="120" t="s">
        <v>89</v>
      </c>
      <c r="L73" s="120" t="s">
        <v>89</v>
      </c>
      <c r="M73" s="120" t="s">
        <v>89</v>
      </c>
      <c r="N73" s="120" t="s">
        <v>89</v>
      </c>
      <c r="O73" s="120" t="s">
        <v>89</v>
      </c>
      <c r="P73" s="120"/>
      <c r="Q73" s="120" t="s">
        <v>89</v>
      </c>
      <c r="R73" s="120" t="s">
        <v>89</v>
      </c>
      <c r="S73" s="120"/>
      <c r="T73" s="121"/>
      <c r="U73" s="121"/>
      <c r="V73" s="121" t="s">
        <v>89</v>
      </c>
      <c r="W73" s="121"/>
      <c r="X73" s="4"/>
      <c r="Y73" s="4"/>
      <c r="Z73" s="4"/>
      <c r="AA73" s="4"/>
      <c r="AB73" s="4"/>
      <c r="AC73" s="4"/>
      <c r="AD73" s="4"/>
      <c r="AE73" s="13"/>
      <c r="AF73" s="13"/>
      <c r="AG73" s="13"/>
      <c r="AH73" s="13"/>
      <c r="AI73" s="13"/>
      <c r="AJ73" s="6"/>
      <c r="AK73" s="6"/>
    </row>
    <row r="74" spans="1:37" x14ac:dyDescent="0.3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16">(+C74+D74)*$U$9</f>
        <v>0</v>
      </c>
      <c r="V74" s="68">
        <f t="shared" ref="V74:V78" si="17">(+C74+D74)*$V$9</f>
        <v>0</v>
      </c>
      <c r="W74" s="44">
        <f t="shared" ref="W74:W78" si="18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19">+G74*$AI$9</f>
        <v>0</v>
      </c>
      <c r="AJ74" s="59">
        <f t="shared" ref="AJ74:AJ78" si="20">+G74*$AJ$9</f>
        <v>0</v>
      </c>
      <c r="AK74" s="60">
        <f t="shared" ref="AK74:AK78" si="21">+AJ74+AI74</f>
        <v>0</v>
      </c>
    </row>
    <row r="75" spans="1:37" x14ac:dyDescent="0.3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2">SUM(C75:R75)</f>
        <v>0</v>
      </c>
      <c r="T75" s="7"/>
      <c r="U75" s="67">
        <f t="shared" si="16"/>
        <v>0</v>
      </c>
      <c r="V75" s="68">
        <f t="shared" si="17"/>
        <v>0</v>
      </c>
      <c r="W75" s="44">
        <f t="shared" si="18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19"/>
        <v>0</v>
      </c>
      <c r="AJ75" s="59">
        <f t="shared" si="20"/>
        <v>0</v>
      </c>
      <c r="AK75" s="60">
        <f t="shared" si="21"/>
        <v>0</v>
      </c>
    </row>
    <row r="76" spans="1:37" x14ac:dyDescent="0.3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2"/>
        <v>0</v>
      </c>
      <c r="T76" s="4"/>
      <c r="U76" s="67">
        <f t="shared" si="16"/>
        <v>0</v>
      </c>
      <c r="V76" s="68">
        <f t="shared" si="17"/>
        <v>0</v>
      </c>
      <c r="W76" s="44">
        <f t="shared" si="18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19"/>
        <v>0</v>
      </c>
      <c r="AJ76" s="59">
        <f t="shared" si="20"/>
        <v>0</v>
      </c>
      <c r="AK76" s="60">
        <f t="shared" si="21"/>
        <v>0</v>
      </c>
    </row>
    <row r="77" spans="1:37" x14ac:dyDescent="0.3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2"/>
        <v>0</v>
      </c>
      <c r="T77" s="4"/>
      <c r="U77" s="67">
        <f t="shared" si="16"/>
        <v>0</v>
      </c>
      <c r="V77" s="68">
        <f t="shared" si="17"/>
        <v>0</v>
      </c>
      <c r="W77" s="44">
        <f t="shared" si="18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19"/>
        <v>0</v>
      </c>
      <c r="AJ77" s="59">
        <f t="shared" si="20"/>
        <v>0</v>
      </c>
      <c r="AK77" s="60">
        <f t="shared" si="21"/>
        <v>0</v>
      </c>
    </row>
    <row r="78" spans="1:37" x14ac:dyDescent="0.3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2"/>
        <v>0</v>
      </c>
      <c r="T78" s="4"/>
      <c r="U78" s="151">
        <f t="shared" si="16"/>
        <v>0</v>
      </c>
      <c r="V78" s="152">
        <f t="shared" si="17"/>
        <v>0</v>
      </c>
      <c r="W78" s="153">
        <f t="shared" si="18"/>
        <v>0</v>
      </c>
      <c r="X78" s="4"/>
      <c r="Y78" s="4"/>
      <c r="Z78" s="4"/>
      <c r="AA78" s="4"/>
      <c r="AB78" s="4"/>
      <c r="AC78" s="4"/>
      <c r="AD78" s="4"/>
      <c r="AE78" s="4"/>
      <c r="AF78" s="13"/>
      <c r="AG78" s="13"/>
      <c r="AH78" s="13"/>
      <c r="AI78" s="154">
        <f t="shared" si="19"/>
        <v>0</v>
      </c>
      <c r="AJ78" s="155">
        <f t="shared" si="20"/>
        <v>0</v>
      </c>
      <c r="AK78" s="156">
        <f t="shared" si="21"/>
        <v>0</v>
      </c>
    </row>
    <row r="79" spans="1:37" x14ac:dyDescent="0.3">
      <c r="A79" s="115" t="s">
        <v>84</v>
      </c>
      <c r="B79" s="116"/>
      <c r="C79" s="117">
        <f>SUM(C74:C78)</f>
        <v>0</v>
      </c>
      <c r="D79" s="117">
        <f t="shared" ref="D79:R79" si="23">SUM(D74:D78)</f>
        <v>0</v>
      </c>
      <c r="E79" s="117">
        <f t="shared" si="23"/>
        <v>0</v>
      </c>
      <c r="F79" s="117">
        <f t="shared" si="23"/>
        <v>0</v>
      </c>
      <c r="G79" s="117">
        <f t="shared" si="23"/>
        <v>0</v>
      </c>
      <c r="H79" s="117">
        <f t="shared" si="23"/>
        <v>0</v>
      </c>
      <c r="I79" s="117">
        <f t="shared" si="23"/>
        <v>0</v>
      </c>
      <c r="J79" s="117">
        <f t="shared" si="23"/>
        <v>0</v>
      </c>
      <c r="K79" s="117">
        <f t="shared" si="23"/>
        <v>0</v>
      </c>
      <c r="L79" s="117">
        <f t="shared" si="23"/>
        <v>0</v>
      </c>
      <c r="M79" s="117">
        <f t="shared" si="23"/>
        <v>0</v>
      </c>
      <c r="N79" s="117">
        <f t="shared" si="23"/>
        <v>0</v>
      </c>
      <c r="O79" s="117">
        <f t="shared" si="23"/>
        <v>0</v>
      </c>
      <c r="P79" s="117">
        <f t="shared" si="23"/>
        <v>0</v>
      </c>
      <c r="Q79" s="117">
        <f t="shared" si="23"/>
        <v>0</v>
      </c>
      <c r="R79" s="117">
        <f t="shared" si="23"/>
        <v>0</v>
      </c>
      <c r="S79" s="118">
        <f>SUM(S74:S78)</f>
        <v>0</v>
      </c>
      <c r="T79" s="7"/>
      <c r="U79" s="159">
        <f>SUM(U74:U78)+U72</f>
        <v>6979.2828</v>
      </c>
      <c r="V79" s="160">
        <f>SUM(V74:V78)+V72</f>
        <v>1329.3872000000001</v>
      </c>
      <c r="W79" s="118">
        <f>SUM(W74:W78)+W72</f>
        <v>8308.67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25</v>
      </c>
      <c r="AJ79" s="160">
        <f>SUM(AJ74:AJ78)+AJ72</f>
        <v>25</v>
      </c>
      <c r="AK79" s="118">
        <f>SUM(AK74:AK78)+AK72</f>
        <v>50</v>
      </c>
    </row>
    <row r="80" spans="1:37" x14ac:dyDescent="0.3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3"/>
      <c r="AG80" s="13"/>
      <c r="AH80" s="13"/>
      <c r="AI80" s="13"/>
      <c r="AJ80" s="6"/>
      <c r="AK80" s="6"/>
    </row>
    <row r="81" spans="1:37" x14ac:dyDescent="0.3">
      <c r="A81" s="71"/>
      <c r="B81" s="71"/>
      <c r="C81" s="6"/>
      <c r="D81" s="6"/>
      <c r="E81" s="6"/>
      <c r="F81" s="6"/>
      <c r="G81" s="6"/>
      <c r="H81" s="71"/>
      <c r="I81" s="6"/>
      <c r="J81" s="6"/>
      <c r="K81" s="6"/>
      <c r="L81" s="6"/>
      <c r="M81" s="6"/>
      <c r="N81" s="6"/>
      <c r="O81" s="128"/>
      <c r="P81" s="71"/>
      <c r="Q81" s="71"/>
      <c r="R81" s="6"/>
      <c r="S81" s="6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6"/>
      <c r="AK81" s="6"/>
    </row>
    <row r="82" spans="1:37" x14ac:dyDescent="0.3">
      <c r="A82" s="76"/>
      <c r="B82" s="76"/>
      <c r="C82" s="10"/>
      <c r="D82" s="6"/>
      <c r="E82" s="6"/>
      <c r="F82" s="6"/>
      <c r="G82" s="6"/>
      <c r="H82" s="10"/>
      <c r="I82" s="6"/>
      <c r="J82" s="6"/>
      <c r="K82" s="6"/>
      <c r="L82" s="6"/>
      <c r="M82" s="6"/>
      <c r="N82" s="6"/>
      <c r="O82" s="128"/>
      <c r="P82" s="128"/>
      <c r="Q82" s="149"/>
      <c r="R82" s="6"/>
      <c r="S82" s="6"/>
      <c r="T82" s="13"/>
      <c r="U82" s="15"/>
      <c r="V82" s="15"/>
      <c r="W82" s="15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6"/>
      <c r="AK82" s="6"/>
    </row>
    <row r="83" spans="1:3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1"/>
      <c r="P83" s="71"/>
      <c r="Q83" s="71"/>
      <c r="R83" s="6"/>
      <c r="S83" s="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6"/>
      <c r="AK83" s="6"/>
    </row>
    <row r="84" spans="1:37" x14ac:dyDescent="0.3">
      <c r="A84" s="6"/>
      <c r="B84" s="6"/>
      <c r="C84" s="6"/>
      <c r="D84" s="6"/>
      <c r="E84" s="6"/>
      <c r="F84" s="6"/>
      <c r="G84" s="6"/>
      <c r="H84" s="10"/>
      <c r="I84" s="6"/>
      <c r="J84" s="6"/>
      <c r="K84" s="6"/>
      <c r="L84" s="6"/>
      <c r="M84" s="6"/>
      <c r="N84" s="6"/>
      <c r="O84" s="129"/>
      <c r="P84" s="71"/>
      <c r="Q84" s="71"/>
      <c r="R84" s="6"/>
      <c r="S84" s="6"/>
      <c r="T84" s="13"/>
      <c r="U84" s="15"/>
      <c r="V84" s="15"/>
      <c r="W84" s="15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6"/>
      <c r="AK84" s="6"/>
    </row>
    <row r="85" spans="1:37" x14ac:dyDescent="0.3">
      <c r="A85" s="6"/>
      <c r="B85" s="6"/>
      <c r="C85" s="10"/>
      <c r="D85" s="6"/>
      <c r="E85" s="6"/>
      <c r="F85" s="10"/>
      <c r="G85" s="6"/>
      <c r="H85" s="6"/>
      <c r="I85" s="6"/>
      <c r="J85" s="6"/>
      <c r="K85" s="6"/>
      <c r="L85" s="6"/>
      <c r="M85" s="6"/>
      <c r="N85" s="6"/>
      <c r="O85" s="128"/>
      <c r="P85" s="71"/>
      <c r="Q85" s="71"/>
      <c r="R85" s="6"/>
      <c r="S85" s="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6"/>
      <c r="AK85" s="6"/>
    </row>
    <row r="86" spans="1:37" x14ac:dyDescent="0.3">
      <c r="A86" s="6"/>
      <c r="B86" s="6"/>
      <c r="C86" s="10"/>
      <c r="D86" s="6"/>
      <c r="E86" s="6"/>
      <c r="F86" s="10"/>
      <c r="G86" s="6"/>
      <c r="H86" s="6"/>
      <c r="I86" s="6"/>
      <c r="J86" s="6"/>
      <c r="K86" s="6"/>
      <c r="L86" s="6"/>
      <c r="M86" s="6"/>
      <c r="N86" s="6"/>
      <c r="O86" s="71"/>
      <c r="P86" s="71"/>
      <c r="Q86" s="71"/>
      <c r="R86" s="6"/>
      <c r="S86" s="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6"/>
      <c r="AK86" s="6"/>
    </row>
    <row r="87" spans="1:37" x14ac:dyDescent="0.3">
      <c r="A87" s="6"/>
      <c r="B87" s="6"/>
      <c r="C87" s="10"/>
      <c r="D87" s="6"/>
      <c r="E87" s="6"/>
      <c r="F87" s="10"/>
      <c r="G87" s="6"/>
      <c r="H87" s="6"/>
      <c r="I87" s="6"/>
      <c r="J87" s="6"/>
      <c r="K87" s="6"/>
      <c r="L87" s="6"/>
      <c r="M87" s="6"/>
      <c r="N87" s="6"/>
      <c r="O87" s="71"/>
      <c r="P87" s="71"/>
      <c r="Q87" s="71"/>
      <c r="R87" s="6"/>
      <c r="S87" s="6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6"/>
      <c r="AK87" s="6"/>
    </row>
    <row r="88" spans="1:37" x14ac:dyDescent="0.3">
      <c r="A88" s="6"/>
      <c r="B88" s="6"/>
      <c r="C88" s="10"/>
      <c r="D88" s="6"/>
      <c r="E88" s="6"/>
      <c r="F88" s="10"/>
      <c r="G88" s="6"/>
      <c r="H88" s="6"/>
      <c r="I88" s="6"/>
      <c r="J88" s="6"/>
      <c r="K88" s="6"/>
      <c r="L88" s="6"/>
      <c r="M88" s="6"/>
      <c r="N88" s="6"/>
      <c r="O88" s="71"/>
      <c r="P88" s="71"/>
      <c r="Q88" s="71"/>
      <c r="R88" s="6"/>
      <c r="S88" s="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6"/>
      <c r="AK88" s="6"/>
    </row>
    <row r="89" spans="1:37" x14ac:dyDescent="0.3">
      <c r="A89" s="6"/>
      <c r="B89" s="6"/>
      <c r="C89" s="10"/>
      <c r="D89" s="6"/>
      <c r="E89" s="6"/>
      <c r="F89" s="10"/>
      <c r="G89" s="6"/>
      <c r="H89" s="6"/>
      <c r="I89" s="6"/>
      <c r="J89" s="6"/>
      <c r="K89" s="6"/>
      <c r="L89" s="6"/>
      <c r="M89" s="6"/>
      <c r="N89" s="6"/>
      <c r="O89" s="71"/>
      <c r="P89" s="71"/>
      <c r="Q89" s="71"/>
      <c r="R89" s="6"/>
      <c r="S89" s="6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6"/>
      <c r="AK89" s="6"/>
    </row>
    <row r="90" spans="1:37" x14ac:dyDescent="0.3">
      <c r="A90" s="6"/>
      <c r="B90" s="6"/>
      <c r="C90" s="10"/>
      <c r="D90" s="6"/>
      <c r="E90" s="6"/>
      <c r="F90" s="1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6"/>
      <c r="AK90" s="6"/>
    </row>
    <row r="91" spans="1:37" x14ac:dyDescent="0.3">
      <c r="A91" s="6"/>
      <c r="B91" s="6"/>
      <c r="C91" s="10"/>
      <c r="D91" s="6"/>
      <c r="E91" s="6"/>
      <c r="F91" s="1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6"/>
      <c r="AK91" s="6"/>
    </row>
  </sheetData>
  <pageMargins left="0.7" right="0.7" top="0.75" bottom="0.75" header="0.3" footer="0.3"/>
  <pageSetup paperSize="5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P127"/>
  <sheetViews>
    <sheetView tabSelected="1" zoomScaleNormal="100" workbookViewId="0">
      <pane ySplit="9" topLeftCell="A30" activePane="bottomLeft" state="frozen"/>
      <selection pane="bottomLeft" activeCell="C51" sqref="C5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104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idden="1" x14ac:dyDescent="0.2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v>325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160</v>
      </c>
      <c r="P16" s="20">
        <v>0</v>
      </c>
      <c r="Q16" s="11">
        <v>0</v>
      </c>
      <c r="R16" s="78">
        <v>0</v>
      </c>
      <c r="S16" s="24">
        <f t="shared" si="0"/>
        <v>485</v>
      </c>
      <c r="T16" s="7"/>
      <c r="U16" s="67">
        <f t="shared" si="3"/>
        <v>273</v>
      </c>
      <c r="V16" s="68">
        <f t="shared" si="4"/>
        <v>52</v>
      </c>
      <c r="W16" s="44">
        <f t="shared" si="5"/>
        <v>325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7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">
        <v>0</v>
      </c>
      <c r="R17" s="78">
        <v>0</v>
      </c>
      <c r="S17" s="24">
        <f t="shared" si="0"/>
        <v>0</v>
      </c>
      <c r="T17" s="7"/>
      <c r="U17" s="67">
        <f t="shared" si="3"/>
        <v>0</v>
      </c>
      <c r="V17" s="68">
        <f t="shared" si="4"/>
        <v>0</v>
      </c>
      <c r="W17" s="44">
        <f t="shared" si="5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  <c r="AL17" s="5"/>
    </row>
    <row r="18" spans="1:38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78">
        <v>350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350</v>
      </c>
      <c r="T25" s="7"/>
      <c r="U25" s="67">
        <f t="shared" si="3"/>
        <v>294</v>
      </c>
      <c r="V25" s="68">
        <f t="shared" si="4"/>
        <v>56</v>
      </c>
      <c r="W25" s="44">
        <f t="shared" si="5"/>
        <v>350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</row>
    <row r="27" spans="1:38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0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x14ac:dyDescent="0.2">
      <c r="A30" s="220" t="s">
        <v>51</v>
      </c>
      <c r="B30" s="221">
        <v>240390</v>
      </c>
      <c r="C30" s="7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0</v>
      </c>
      <c r="T30" s="7"/>
      <c r="U30" s="67">
        <f t="shared" si="3"/>
        <v>0</v>
      </c>
      <c r="V30" s="68">
        <f t="shared" si="4"/>
        <v>0</v>
      </c>
      <c r="W30" s="44">
        <f t="shared" si="5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x14ac:dyDescent="0.2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3"/>
        <v>0</v>
      </c>
      <c r="V32" s="68">
        <f t="shared" si="4"/>
        <v>0</v>
      </c>
      <c r="W32" s="44">
        <f t="shared" si="5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78">
        <v>666.67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666.67</v>
      </c>
      <c r="T33" s="7"/>
      <c r="U33" s="67">
        <f t="shared" si="3"/>
        <v>560.00279999999998</v>
      </c>
      <c r="V33" s="68">
        <f t="shared" si="4"/>
        <v>106.66719999999999</v>
      </c>
      <c r="W33" s="44">
        <f t="shared" si="5"/>
        <v>666.67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</row>
    <row r="34" spans="1:40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0</v>
      </c>
      <c r="T35" s="7"/>
      <c r="U35" s="67">
        <f t="shared" si="3"/>
        <v>0</v>
      </c>
      <c r="V35" s="68">
        <f t="shared" si="4"/>
        <v>0</v>
      </c>
      <c r="W35" s="44">
        <f t="shared" si="5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</row>
    <row r="36" spans="1:40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idden="1" x14ac:dyDescent="0.2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</row>
    <row r="40" spans="1:40" hidden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</row>
    <row r="41" spans="1:40" hidden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0</v>
      </c>
      <c r="T48" s="7"/>
      <c r="U48" s="67">
        <f t="shared" si="3"/>
        <v>0</v>
      </c>
      <c r="V48" s="68">
        <f t="shared" si="4"/>
        <v>0</v>
      </c>
      <c r="W48" s="44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v>1874.96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1874.96</v>
      </c>
      <c r="T50" s="7"/>
      <c r="U50" s="67">
        <f t="shared" si="3"/>
        <v>1574.9664</v>
      </c>
      <c r="V50" s="68">
        <f t="shared" si="4"/>
        <v>299.99360000000001</v>
      </c>
      <c r="W50" s="44">
        <f t="shared" si="5"/>
        <v>1874.96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78">
        <v>750</v>
      </c>
      <c r="D52" s="20">
        <v>0</v>
      </c>
      <c r="E52" s="20">
        <v>0</v>
      </c>
      <c r="F52" s="20">
        <v>0</v>
      </c>
      <c r="G52" s="20">
        <v>0</v>
      </c>
      <c r="H52" s="20">
        <v>435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1185</v>
      </c>
      <c r="T52" s="7"/>
      <c r="U52" s="67">
        <f t="shared" si="3"/>
        <v>630</v>
      </c>
      <c r="V52" s="68">
        <f t="shared" si="4"/>
        <v>120</v>
      </c>
      <c r="W52" s="44">
        <f t="shared" si="5"/>
        <v>750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v>1800</v>
      </c>
      <c r="D53" s="20">
        <v>0</v>
      </c>
      <c r="E53" s="20">
        <v>0</v>
      </c>
      <c r="F53" s="20">
        <v>0</v>
      </c>
      <c r="G53" s="20">
        <v>200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2000</v>
      </c>
      <c r="T53" s="7"/>
      <c r="U53" s="67">
        <f t="shared" si="3"/>
        <v>1512</v>
      </c>
      <c r="V53" s="68">
        <f t="shared" si="4"/>
        <v>288</v>
      </c>
      <c r="W53" s="44">
        <f t="shared" si="5"/>
        <v>1800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100</v>
      </c>
      <c r="AJ53" s="59">
        <f t="shared" si="2"/>
        <v>100</v>
      </c>
      <c r="AK53" s="60">
        <f t="shared" si="6"/>
        <v>200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508</v>
      </c>
      <c r="T58" s="7"/>
      <c r="U58" s="67">
        <f t="shared" si="3"/>
        <v>426.71999999999997</v>
      </c>
      <c r="V58" s="68">
        <f t="shared" si="4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0</v>
      </c>
      <c r="T59" s="7"/>
      <c r="U59" s="67">
        <f t="shared" si="3"/>
        <v>0</v>
      </c>
      <c r="V59" s="68">
        <f t="shared" si="4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0</v>
      </c>
      <c r="AJ59" s="59">
        <f t="shared" si="2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v>116.66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116.66</v>
      </c>
      <c r="T60" s="7"/>
      <c r="U60" s="67">
        <f t="shared" si="3"/>
        <v>97.994399999999999</v>
      </c>
      <c r="V60" s="68">
        <f t="shared" si="4"/>
        <v>18.665600000000001</v>
      </c>
      <c r="W60" s="44">
        <f t="shared" si="5"/>
        <v>116.66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0</v>
      </c>
      <c r="T62" s="7"/>
      <c r="U62" s="67">
        <f t="shared" si="3"/>
        <v>0</v>
      </c>
      <c r="V62" s="68">
        <f t="shared" si="4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  <c r="AM62" s="3"/>
      <c r="AN62" s="3"/>
    </row>
    <row r="63" spans="1:40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2" si="8">SUM(C69:R69)</f>
        <v>0</v>
      </c>
      <c r="T69" s="7"/>
      <c r="U69" s="67">
        <f t="shared" ref="U69:U72" si="9">(+C69+D69)*$U$9</f>
        <v>0</v>
      </c>
      <c r="V69" s="68">
        <f t="shared" ref="V69:V72" si="10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2" si="11">+G69*$AI$9</f>
        <v>0</v>
      </c>
      <c r="AJ69" s="59">
        <f t="shared" ref="AJ69:AJ72" si="12">+G69*$AJ$9</f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8"/>
        <v>0</v>
      </c>
      <c r="T70" s="7"/>
      <c r="U70" s="67">
        <f t="shared" si="9"/>
        <v>0</v>
      </c>
      <c r="V70" s="68">
        <f t="shared" si="10"/>
        <v>0</v>
      </c>
      <c r="W70" s="44">
        <f t="shared" ref="W70:W73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1"/>
        <v>0</v>
      </c>
      <c r="AJ70" s="59">
        <f t="shared" si="12"/>
        <v>0</v>
      </c>
      <c r="AK70" s="60">
        <f t="shared" ref="AK70:AK73" si="14">+AJ70+AI70</f>
        <v>0</v>
      </c>
      <c r="AM70" s="3"/>
      <c r="AN70" s="3"/>
    </row>
    <row r="71" spans="1:41" ht="10.8" thickBot="1" x14ac:dyDescent="0.25">
      <c r="A71" s="16"/>
      <c r="B71" s="113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ref="S71" si="15">SUM(C71:R71)</f>
        <v>0</v>
      </c>
      <c r="T71" s="7"/>
      <c r="U71" s="67">
        <f t="shared" ref="U71" si="16">(+C71+D71)*$U$9</f>
        <v>0</v>
      </c>
      <c r="V71" s="68">
        <f t="shared" si="10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1"/>
        <v>0</v>
      </c>
      <c r="AJ71" s="59">
        <f t="shared" si="12"/>
        <v>0</v>
      </c>
      <c r="AK71" s="60">
        <f t="shared" si="14"/>
        <v>0</v>
      </c>
      <c r="AM71" s="3"/>
      <c r="AN71" s="3"/>
    </row>
    <row r="72" spans="1:41" ht="11.4" thickTop="1" thickBot="1" x14ac:dyDescent="0.25">
      <c r="A72" s="16"/>
      <c r="B72" s="112"/>
      <c r="C72" s="20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1"/>
      <c r="S72" s="24">
        <f t="shared" si="8"/>
        <v>0</v>
      </c>
      <c r="T72" s="7"/>
      <c r="U72" s="67">
        <f t="shared" si="9"/>
        <v>0</v>
      </c>
      <c r="V72" s="68">
        <f t="shared" si="10"/>
        <v>0</v>
      </c>
      <c r="W72" s="44">
        <f t="shared" si="13"/>
        <v>0</v>
      </c>
      <c r="X72" s="12"/>
      <c r="Y72" s="15"/>
      <c r="Z72" s="15"/>
      <c r="AA72" s="15"/>
      <c r="AB72" s="15"/>
      <c r="AC72" s="15"/>
      <c r="AD72" s="12"/>
      <c r="AE72" s="12"/>
      <c r="AF72" s="12"/>
      <c r="AG72" s="12"/>
      <c r="AH72" s="12"/>
      <c r="AI72" s="58">
        <f t="shared" si="11"/>
        <v>0</v>
      </c>
      <c r="AJ72" s="59">
        <f t="shared" si="12"/>
        <v>0</v>
      </c>
      <c r="AK72" s="60">
        <f t="shared" si="14"/>
        <v>0</v>
      </c>
      <c r="AM72" s="3"/>
      <c r="AN72" s="3"/>
    </row>
    <row r="73" spans="1:41" s="30" customFormat="1" ht="11.4" thickTop="1" thickBot="1" x14ac:dyDescent="0.25">
      <c r="A73" s="25" t="s">
        <v>30</v>
      </c>
      <c r="B73" s="110"/>
      <c r="C73" s="109">
        <f t="shared" ref="C73:S73" si="17">SUM(C10:C72)</f>
        <v>6391.29</v>
      </c>
      <c r="D73" s="104">
        <f t="shared" si="17"/>
        <v>0</v>
      </c>
      <c r="E73" s="104">
        <f t="shared" si="17"/>
        <v>0</v>
      </c>
      <c r="F73" s="104">
        <f t="shared" si="17"/>
        <v>0</v>
      </c>
      <c r="G73" s="104">
        <f t="shared" si="17"/>
        <v>200</v>
      </c>
      <c r="H73" s="104">
        <f t="shared" si="17"/>
        <v>435</v>
      </c>
      <c r="I73" s="108">
        <f t="shared" si="17"/>
        <v>0</v>
      </c>
      <c r="J73" s="108">
        <f t="shared" si="17"/>
        <v>0</v>
      </c>
      <c r="K73" s="108">
        <f t="shared" si="17"/>
        <v>0</v>
      </c>
      <c r="L73" s="108">
        <f t="shared" si="17"/>
        <v>0</v>
      </c>
      <c r="M73" s="108">
        <f t="shared" si="17"/>
        <v>0</v>
      </c>
      <c r="N73" s="108">
        <f t="shared" si="17"/>
        <v>0</v>
      </c>
      <c r="O73" s="107">
        <f t="shared" si="17"/>
        <v>160</v>
      </c>
      <c r="P73" s="106">
        <f t="shared" si="17"/>
        <v>0</v>
      </c>
      <c r="Q73" s="105">
        <f t="shared" si="17"/>
        <v>0</v>
      </c>
      <c r="R73" s="103">
        <f t="shared" si="17"/>
        <v>0</v>
      </c>
      <c r="S73" s="26">
        <f t="shared" si="17"/>
        <v>7186.29</v>
      </c>
      <c r="T73" s="27"/>
      <c r="U73" s="45">
        <f>SUM(U10:U72)</f>
        <v>5368.6835999999994</v>
      </c>
      <c r="V73" s="46">
        <f>SUM(V10:V72)</f>
        <v>1022.6064</v>
      </c>
      <c r="W73" s="47">
        <f t="shared" si="13"/>
        <v>6391.2899999999991</v>
      </c>
      <c r="X73" s="28"/>
      <c r="Y73" s="29"/>
      <c r="Z73" s="29"/>
      <c r="AA73" s="29"/>
      <c r="AB73" s="29"/>
      <c r="AC73" s="29"/>
      <c r="AD73" s="28"/>
      <c r="AE73" s="28"/>
      <c r="AF73" s="28"/>
      <c r="AG73" s="28"/>
      <c r="AH73" s="28"/>
      <c r="AI73" s="61">
        <f>SUM(AI10:AI72)</f>
        <v>100</v>
      </c>
      <c r="AJ73" s="62">
        <f>SUM(AJ10:AJ72)</f>
        <v>100</v>
      </c>
      <c r="AK73" s="63">
        <f t="shared" si="14"/>
        <v>200</v>
      </c>
    </row>
    <row r="74" spans="1:41" ht="12.75" customHeight="1" thickTop="1" x14ac:dyDescent="0.2">
      <c r="A74" s="3"/>
      <c r="B74" s="3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1"/>
      <c r="U74" s="121"/>
      <c r="V74" s="121"/>
      <c r="W74" s="121"/>
      <c r="X74" s="4"/>
      <c r="Y74" s="4"/>
      <c r="Z74" s="4"/>
      <c r="AA74" s="4"/>
      <c r="AB74" s="4"/>
      <c r="AC74" s="4"/>
      <c r="AD74" s="4"/>
    </row>
    <row r="75" spans="1:41" ht="12.75" customHeight="1" x14ac:dyDescent="0.2">
      <c r="A75" s="3" t="s">
        <v>111</v>
      </c>
      <c r="B75" s="3"/>
      <c r="C75" s="8">
        <v>0</v>
      </c>
      <c r="D75" s="8">
        <v>0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1500</v>
      </c>
      <c r="P75" s="8">
        <v>0</v>
      </c>
      <c r="Q75" s="8">
        <v>0</v>
      </c>
      <c r="R75" s="8">
        <v>0</v>
      </c>
      <c r="S75" s="8">
        <f>SUM(C75:R75)</f>
        <v>1500</v>
      </c>
      <c r="T75" s="7"/>
      <c r="U75" s="67">
        <f t="shared" ref="U75:U79" si="18">(+C75+D75)*$U$9</f>
        <v>0</v>
      </c>
      <c r="V75" s="68">
        <f t="shared" ref="V75:V79" si="19">(+C75+D75)*$V$9</f>
        <v>0</v>
      </c>
      <c r="W75" s="44">
        <f t="shared" ref="W75:W79" si="20">+V75+U75</f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ref="AI75:AI79" si="21">+G75*$AI$9</f>
        <v>0</v>
      </c>
      <c r="AJ75" s="59">
        <f t="shared" ref="AJ75:AJ79" si="22">+G75*$AJ$9</f>
        <v>0</v>
      </c>
      <c r="AK75" s="60">
        <f t="shared" ref="AK75:AK79" si="23">+AJ75+AI75</f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ref="S76:S79" si="24">SUM(C76:R76)</f>
        <v>0</v>
      </c>
      <c r="T76" s="7"/>
      <c r="U76" s="67">
        <f t="shared" si="18"/>
        <v>0</v>
      </c>
      <c r="V76" s="68">
        <f t="shared" si="19"/>
        <v>0</v>
      </c>
      <c r="W76" s="44">
        <f t="shared" si="20"/>
        <v>0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58">
        <f t="shared" si="21"/>
        <v>0</v>
      </c>
      <c r="AJ76" s="59">
        <f t="shared" si="22"/>
        <v>0</v>
      </c>
      <c r="AK76" s="60">
        <f t="shared" si="23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4"/>
        <v>0</v>
      </c>
      <c r="T77" s="4"/>
      <c r="U77" s="67">
        <f t="shared" si="18"/>
        <v>0</v>
      </c>
      <c r="V77" s="68">
        <f t="shared" si="19"/>
        <v>0</v>
      </c>
      <c r="W77" s="44">
        <f t="shared" si="20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1"/>
        <v>0</v>
      </c>
      <c r="AJ77" s="59">
        <f t="shared" si="22"/>
        <v>0</v>
      </c>
      <c r="AK77" s="60">
        <f t="shared" si="23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4"/>
        <v>0</v>
      </c>
      <c r="T78" s="4"/>
      <c r="U78" s="67">
        <f t="shared" si="18"/>
        <v>0</v>
      </c>
      <c r="V78" s="68">
        <f t="shared" si="19"/>
        <v>0</v>
      </c>
      <c r="W78" s="44">
        <f t="shared" si="20"/>
        <v>0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58">
        <f t="shared" si="21"/>
        <v>0</v>
      </c>
      <c r="AJ78" s="59">
        <f t="shared" si="22"/>
        <v>0</v>
      </c>
      <c r="AK78" s="60">
        <f t="shared" si="23"/>
        <v>0</v>
      </c>
      <c r="AL78" s="3"/>
      <c r="AM78" s="3"/>
      <c r="AN78" s="3"/>
      <c r="AO78" s="3"/>
    </row>
    <row r="79" spans="1:41" ht="12.75" customHeight="1" x14ac:dyDescent="0.2">
      <c r="A79" s="3"/>
      <c r="B79" s="3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f t="shared" si="24"/>
        <v>0</v>
      </c>
      <c r="T79" s="4"/>
      <c r="U79" s="151">
        <f t="shared" si="18"/>
        <v>0</v>
      </c>
      <c r="V79" s="152">
        <f t="shared" si="19"/>
        <v>0</v>
      </c>
      <c r="W79" s="153">
        <f t="shared" si="20"/>
        <v>0</v>
      </c>
      <c r="X79" s="4"/>
      <c r="Y79" s="4"/>
      <c r="Z79" s="4"/>
      <c r="AA79" s="4"/>
      <c r="AB79" s="4"/>
      <c r="AC79" s="4"/>
      <c r="AD79" s="4"/>
      <c r="AE79" s="4"/>
      <c r="AI79" s="154">
        <f t="shared" si="21"/>
        <v>0</v>
      </c>
      <c r="AJ79" s="155">
        <f t="shared" si="22"/>
        <v>0</v>
      </c>
      <c r="AK79" s="156">
        <f t="shared" si="23"/>
        <v>0</v>
      </c>
    </row>
    <row r="80" spans="1:41" ht="12.75" customHeight="1" x14ac:dyDescent="0.2">
      <c r="A80" s="115" t="s">
        <v>84</v>
      </c>
      <c r="B80" s="116"/>
      <c r="C80" s="117">
        <f>SUM(C75:C79)</f>
        <v>0</v>
      </c>
      <c r="D80" s="117">
        <f t="shared" ref="D80:R80" si="25">SUM(D75:D79)</f>
        <v>0</v>
      </c>
      <c r="E80" s="117">
        <f t="shared" si="25"/>
        <v>0</v>
      </c>
      <c r="F80" s="117">
        <f t="shared" si="25"/>
        <v>0</v>
      </c>
      <c r="G80" s="117">
        <f t="shared" si="25"/>
        <v>0</v>
      </c>
      <c r="H80" s="117">
        <f t="shared" si="25"/>
        <v>0</v>
      </c>
      <c r="I80" s="117">
        <f t="shared" si="25"/>
        <v>0</v>
      </c>
      <c r="J80" s="117">
        <f t="shared" si="25"/>
        <v>0</v>
      </c>
      <c r="K80" s="117">
        <f t="shared" si="25"/>
        <v>0</v>
      </c>
      <c r="L80" s="117">
        <f t="shared" si="25"/>
        <v>0</v>
      </c>
      <c r="M80" s="117">
        <f t="shared" si="25"/>
        <v>0</v>
      </c>
      <c r="N80" s="117">
        <f t="shared" si="25"/>
        <v>0</v>
      </c>
      <c r="O80" s="117">
        <f t="shared" si="25"/>
        <v>1500</v>
      </c>
      <c r="P80" s="117">
        <f t="shared" si="25"/>
        <v>0</v>
      </c>
      <c r="Q80" s="117">
        <f t="shared" si="25"/>
        <v>0</v>
      </c>
      <c r="R80" s="117">
        <f t="shared" si="25"/>
        <v>0</v>
      </c>
      <c r="S80" s="118">
        <f>SUM(S75:S79)</f>
        <v>1500</v>
      </c>
      <c r="T80" s="7"/>
      <c r="U80" s="159">
        <f>SUM(U75:U79)+U73</f>
        <v>5368.6835999999994</v>
      </c>
      <c r="V80" s="160">
        <f>SUM(V75:V79)+V73</f>
        <v>1022.6064</v>
      </c>
      <c r="W80" s="118">
        <f>SUM(W75:W79)+W73</f>
        <v>6391.2899999999991</v>
      </c>
      <c r="X80" s="7"/>
      <c r="Y80" s="157"/>
      <c r="Z80" s="157"/>
      <c r="AA80" s="157"/>
      <c r="AB80" s="157"/>
      <c r="AC80" s="157"/>
      <c r="AD80" s="157"/>
      <c r="AE80" s="157"/>
      <c r="AF80" s="158"/>
      <c r="AG80" s="158"/>
      <c r="AH80" s="158"/>
      <c r="AI80" s="159">
        <f>SUM(AI75:AI79)+AI73</f>
        <v>100</v>
      </c>
      <c r="AJ80" s="160">
        <f>SUM(AJ75:AJ79)+AJ73</f>
        <v>100</v>
      </c>
      <c r="AK80" s="118">
        <f>SUM(AK75:AK79)+AK73</f>
        <v>200</v>
      </c>
    </row>
    <row r="81" spans="1:31" ht="12.75" customHeight="1" x14ac:dyDescent="0.2">
      <c r="A81" s="3"/>
      <c r="B81" s="3"/>
      <c r="C81" s="73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126"/>
      <c r="P81" s="127"/>
      <c r="Q81" s="70"/>
      <c r="R81" s="70"/>
      <c r="S81" s="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2.75" customHeight="1" x14ac:dyDescent="0.2">
      <c r="A82" s="71"/>
      <c r="B82" s="71"/>
      <c r="H82" s="71"/>
      <c r="O82" s="128"/>
      <c r="P82" s="71"/>
    </row>
    <row r="83" spans="1:31" ht="13.8" x14ac:dyDescent="0.3">
      <c r="A83" s="123"/>
      <c r="B83" s="76"/>
      <c r="C83" s="10"/>
      <c r="H83" s="10"/>
      <c r="O83" s="128"/>
      <c r="P83" s="128"/>
      <c r="Q83" s="10"/>
      <c r="U83" s="15"/>
      <c r="V83" s="15"/>
      <c r="W83" s="15"/>
    </row>
    <row r="84" spans="1:31" x14ac:dyDescent="0.2">
      <c r="O84" s="71"/>
      <c r="P84" s="71"/>
    </row>
    <row r="85" spans="1:31" x14ac:dyDescent="0.2">
      <c r="H85" s="10"/>
      <c r="O85" s="129"/>
      <c r="P85" s="71"/>
      <c r="U85" s="15"/>
      <c r="V85" s="15"/>
      <c r="W85" s="15"/>
    </row>
    <row r="86" spans="1:31" x14ac:dyDescent="0.2">
      <c r="C86" s="10"/>
      <c r="F86" s="10"/>
      <c r="O86" s="128"/>
      <c r="P86" s="71"/>
    </row>
    <row r="87" spans="1:31" x14ac:dyDescent="0.2">
      <c r="C87" s="10"/>
      <c r="F87" s="10"/>
      <c r="O87" s="71"/>
      <c r="P87" s="71"/>
    </row>
    <row r="88" spans="1:31" x14ac:dyDescent="0.2">
      <c r="C88" s="10"/>
      <c r="F88" s="10"/>
      <c r="O88" s="71"/>
      <c r="P88" s="71"/>
    </row>
    <row r="89" spans="1:31" x14ac:dyDescent="0.2">
      <c r="C89" s="10"/>
      <c r="F89" s="10"/>
      <c r="O89" s="71"/>
      <c r="P89" s="71"/>
    </row>
    <row r="90" spans="1:31" x14ac:dyDescent="0.2">
      <c r="C90" s="10"/>
      <c r="F90" s="10"/>
      <c r="O90" s="71"/>
      <c r="P90" s="71"/>
    </row>
    <row r="91" spans="1:31" x14ac:dyDescent="0.2">
      <c r="C91" s="10"/>
      <c r="F91" s="10"/>
    </row>
    <row r="92" spans="1:31" x14ac:dyDescent="0.2">
      <c r="C92" s="10"/>
      <c r="F92" s="10"/>
    </row>
    <row r="93" spans="1:31" x14ac:dyDescent="0.2">
      <c r="C93" s="10"/>
      <c r="F93" s="10"/>
    </row>
    <row r="94" spans="1:31" x14ac:dyDescent="0.2">
      <c r="C94" s="10"/>
      <c r="F94" s="10"/>
    </row>
    <row r="95" spans="1:31" x14ac:dyDescent="0.2">
      <c r="C95" s="10"/>
      <c r="F95" s="10"/>
    </row>
    <row r="96" spans="1:31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  <c r="F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  <row r="127" spans="3:3" x14ac:dyDescent="0.2">
      <c r="C127" s="10"/>
    </row>
  </sheetData>
  <pageMargins left="0.2" right="0.2" top="0.25" bottom="0.25" header="0.3" footer="0.3"/>
  <pageSetup paperSize="5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P126"/>
  <sheetViews>
    <sheetView zoomScaleNormal="100" workbookViewId="0">
      <pane ySplit="9" topLeftCell="A24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customWidth="1"/>
    <col min="2" max="2" width="8.33203125" style="6" bestFit="1" customWidth="1"/>
    <col min="3" max="3" width="10.44140625" style="6" customWidth="1"/>
    <col min="4" max="4" width="8.88671875" style="6" customWidth="1"/>
    <col min="5" max="6" width="9.109375" style="6" customWidth="1"/>
    <col min="7" max="7" width="8.109375" style="6" customWidth="1"/>
    <col min="8" max="8" width="9.109375" style="6" customWidth="1"/>
    <col min="9" max="14" width="8.5546875" style="6" customWidth="1"/>
    <col min="15" max="15" width="12.6640625" style="6" customWidth="1"/>
    <col min="16" max="17" width="10.33203125" style="6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105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77">
        <f>+July!C10+Aug!C10+Sept!C10</f>
        <v>0</v>
      </c>
      <c r="D10" s="77">
        <f>+July!D10+Aug!D10+Sept!D10</f>
        <v>0</v>
      </c>
      <c r="E10" s="77">
        <f>+July!E10+Aug!E10+Sept!E10</f>
        <v>0</v>
      </c>
      <c r="F10" s="77">
        <f>+July!F10+Aug!F10+Sept!F10</f>
        <v>0</v>
      </c>
      <c r="G10" s="77">
        <f>+July!G10+Aug!G10+Sept!G10</f>
        <v>0</v>
      </c>
      <c r="H10" s="77">
        <f>+July!H10+Aug!H10+Sept!H10</f>
        <v>0</v>
      </c>
      <c r="I10" s="77">
        <f>+July!I10+Aug!I10+Sept!I10</f>
        <v>0</v>
      </c>
      <c r="J10" s="77">
        <f>+July!J10+Aug!J10+Sept!J10</f>
        <v>0</v>
      </c>
      <c r="K10" s="77">
        <f>+July!K10+Aug!K10+Sept!K10</f>
        <v>0</v>
      </c>
      <c r="L10" s="77">
        <f>+July!L10+Aug!L10+Sept!L10</f>
        <v>0</v>
      </c>
      <c r="M10" s="77">
        <f>+July!M10+Aug!M10+Sept!M10</f>
        <v>0</v>
      </c>
      <c r="N10" s="77">
        <f>+July!N10+Aug!N10+Sept!N10</f>
        <v>0</v>
      </c>
      <c r="O10" s="77">
        <f>+July!O10+Aug!O10+Sept!O10</f>
        <v>0</v>
      </c>
      <c r="P10" s="77">
        <f>+July!P10+Aug!P10+Sept!P10</f>
        <v>0</v>
      </c>
      <c r="Q10" s="77">
        <f>+July!Q10+Aug!Q10+Sept!Q10</f>
        <v>0</v>
      </c>
      <c r="R10" s="77">
        <f>+July!R10+Aug!R10+Sept!R10</f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  <c r="AL10" s="5"/>
      <c r="AN10" s="6">
        <f>C10*0.84</f>
        <v>0</v>
      </c>
      <c r="AO10" s="200">
        <f>+U10-AN10</f>
        <v>0</v>
      </c>
    </row>
    <row r="11" spans="1:42" x14ac:dyDescent="0.2">
      <c r="A11" s="220" t="s">
        <v>32</v>
      </c>
      <c r="B11" s="221">
        <v>240015</v>
      </c>
      <c r="C11" s="78">
        <f>+July!C11+Aug!C11+Sept!C11</f>
        <v>0</v>
      </c>
      <c r="D11" s="78">
        <f>+July!D11+Aug!D11+Sept!D11</f>
        <v>0</v>
      </c>
      <c r="E11" s="78">
        <f>+July!E11+Aug!E11+Sept!E11</f>
        <v>0</v>
      </c>
      <c r="F11" s="78">
        <f>+July!F11+Aug!F11+Sept!F11</f>
        <v>0</v>
      </c>
      <c r="G11" s="78">
        <f>+July!G11+Aug!G11+Sept!G11</f>
        <v>0</v>
      </c>
      <c r="H11" s="78">
        <f>+July!H11+Aug!H11+Sept!H11</f>
        <v>0</v>
      </c>
      <c r="I11" s="78">
        <f>+July!I11+Aug!I11+Sept!I11</f>
        <v>0</v>
      </c>
      <c r="J11" s="78">
        <f>+July!J11+Aug!J11+Sept!J11</f>
        <v>0</v>
      </c>
      <c r="K11" s="78">
        <f>+July!K11+Aug!K11+Sept!K11</f>
        <v>0</v>
      </c>
      <c r="L11" s="78">
        <f>+July!L11+Aug!L11+Sept!L11</f>
        <v>0</v>
      </c>
      <c r="M11" s="78">
        <f>+July!M11+Aug!M11+Sept!M11</f>
        <v>0</v>
      </c>
      <c r="N11" s="78">
        <f>+July!N11+Aug!N11+Sept!N11</f>
        <v>0</v>
      </c>
      <c r="O11" s="78">
        <f>+July!O11+Aug!O11+Sept!O11</f>
        <v>0</v>
      </c>
      <c r="P11" s="78">
        <f>+July!P11+Aug!P11+Sept!P11</f>
        <v>0</v>
      </c>
      <c r="Q11" s="78">
        <f>+July!Q11+Aug!Q11+Sept!Q11</f>
        <v>0</v>
      </c>
      <c r="R11" s="78">
        <f>+July!R11+Aug!R11+Sept!R11</f>
        <v>0</v>
      </c>
      <c r="S11" s="24">
        <f t="shared" si="0"/>
        <v>0</v>
      </c>
      <c r="T11" s="7"/>
      <c r="U11" s="67">
        <f t="shared" ref="U11:U71" si="3">+C11*$U$9</f>
        <v>0</v>
      </c>
      <c r="V11" s="68">
        <f t="shared" ref="V11:V71" si="4">+C11*$V$9</f>
        <v>0</v>
      </c>
      <c r="W11" s="44">
        <f t="shared" ref="W11:W71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  <c r="AN11" s="6">
        <f t="shared" ref="AN11:AN72" si="7">C11*0.84</f>
        <v>0</v>
      </c>
      <c r="AO11" s="200">
        <f t="shared" ref="AO11:AO72" si="8">+U11-AN11</f>
        <v>0</v>
      </c>
    </row>
    <row r="12" spans="1:42" x14ac:dyDescent="0.2">
      <c r="A12" s="220" t="s">
        <v>33</v>
      </c>
      <c r="B12" s="221">
        <v>240030</v>
      </c>
      <c r="C12" s="78">
        <f>+July!C12+Aug!C12+Sept!C12</f>
        <v>0</v>
      </c>
      <c r="D12" s="78">
        <f>+July!D12+Aug!D12+Sept!D12</f>
        <v>0</v>
      </c>
      <c r="E12" s="78">
        <f>+July!E12+Aug!E12+Sept!E12</f>
        <v>0</v>
      </c>
      <c r="F12" s="78">
        <f>+July!F12+Aug!F12+Sept!F12</f>
        <v>0</v>
      </c>
      <c r="G12" s="78">
        <f>+July!G12+Aug!G12+Sept!G12</f>
        <v>0</v>
      </c>
      <c r="H12" s="78">
        <f>+July!H12+Aug!H12+Sept!H12</f>
        <v>0</v>
      </c>
      <c r="I12" s="78">
        <f>+July!I12+Aug!I12+Sept!I12</f>
        <v>0</v>
      </c>
      <c r="J12" s="78">
        <f>+July!J12+Aug!J12+Sept!J12</f>
        <v>0</v>
      </c>
      <c r="K12" s="78">
        <f>+July!K12+Aug!K12+Sept!K12</f>
        <v>0</v>
      </c>
      <c r="L12" s="78">
        <f>+July!L12+Aug!L12+Sept!L12</f>
        <v>0</v>
      </c>
      <c r="M12" s="78">
        <f>+July!M12+Aug!M12+Sept!M12</f>
        <v>0</v>
      </c>
      <c r="N12" s="78">
        <f>+July!N12+Aug!N12+Sept!N12</f>
        <v>0</v>
      </c>
      <c r="O12" s="78">
        <f>+July!O12+Aug!O12+Sept!O12</f>
        <v>0</v>
      </c>
      <c r="P12" s="78">
        <f>+July!P12+Aug!P12+Sept!P12</f>
        <v>0</v>
      </c>
      <c r="Q12" s="78">
        <f>+July!Q12+Aug!Q12+Sept!Q12</f>
        <v>0</v>
      </c>
      <c r="R12" s="78">
        <f>+July!R12+Aug!R12+Sept!R12</f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  <c r="AN12" s="6">
        <f t="shared" si="7"/>
        <v>0</v>
      </c>
      <c r="AO12" s="200">
        <f t="shared" si="8"/>
        <v>0</v>
      </c>
    </row>
    <row r="13" spans="1:42" x14ac:dyDescent="0.2">
      <c r="A13" s="220" t="s">
        <v>34</v>
      </c>
      <c r="B13" s="221">
        <v>240050</v>
      </c>
      <c r="C13" s="78">
        <f>+July!C13+Aug!C13+Sept!C13</f>
        <v>0</v>
      </c>
      <c r="D13" s="78">
        <f>+July!D13+Aug!D13+Sept!D13</f>
        <v>0</v>
      </c>
      <c r="E13" s="78">
        <f>+July!E13+Aug!E13+Sept!E13</f>
        <v>0</v>
      </c>
      <c r="F13" s="78">
        <f>+July!F13+Aug!F13+Sept!F13</f>
        <v>0</v>
      </c>
      <c r="G13" s="78">
        <f>+July!G13+Aug!G13+Sept!G13</f>
        <v>0</v>
      </c>
      <c r="H13" s="78">
        <f>+July!H13+Aug!H13+Sept!H13</f>
        <v>0</v>
      </c>
      <c r="I13" s="78">
        <f>+July!I13+Aug!I13+Sept!I13</f>
        <v>0</v>
      </c>
      <c r="J13" s="78">
        <f>+July!J13+Aug!J13+Sept!J13</f>
        <v>0</v>
      </c>
      <c r="K13" s="78">
        <f>+July!K13+Aug!K13+Sept!K13</f>
        <v>0</v>
      </c>
      <c r="L13" s="78">
        <f>+July!L13+Aug!L13+Sept!L13</f>
        <v>0</v>
      </c>
      <c r="M13" s="78">
        <f>+July!M13+Aug!M13+Sept!M13</f>
        <v>0</v>
      </c>
      <c r="N13" s="78">
        <f>+July!N13+Aug!N13+Sept!N13</f>
        <v>0</v>
      </c>
      <c r="O13" s="78">
        <f>+July!O13+Aug!O13+Sept!O13</f>
        <v>0</v>
      </c>
      <c r="P13" s="78">
        <f>+July!P13+Aug!P13+Sept!P13</f>
        <v>0</v>
      </c>
      <c r="Q13" s="78">
        <f>+July!Q13+Aug!Q13+Sept!Q13</f>
        <v>0</v>
      </c>
      <c r="R13" s="78">
        <f>+July!R13+Aug!R13+Sept!R13</f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  <c r="AN13" s="6">
        <f t="shared" si="7"/>
        <v>0</v>
      </c>
      <c r="AO13" s="200">
        <f t="shared" si="8"/>
        <v>0</v>
      </c>
    </row>
    <row r="14" spans="1:42" hidden="1" x14ac:dyDescent="0.2">
      <c r="A14" s="220" t="s">
        <v>35</v>
      </c>
      <c r="B14" s="221">
        <v>240070</v>
      </c>
      <c r="C14" s="78">
        <f>+July!C14+Aug!C14+Sept!C14</f>
        <v>1500</v>
      </c>
      <c r="D14" s="78">
        <f>+July!D14+Aug!D14+Sept!D14</f>
        <v>0</v>
      </c>
      <c r="E14" s="78">
        <f>+July!E14+Aug!E14+Sept!E14</f>
        <v>0</v>
      </c>
      <c r="F14" s="78">
        <f>+July!F14+Aug!F14+Sept!F14</f>
        <v>0</v>
      </c>
      <c r="G14" s="78">
        <f>+July!G14+Aug!G14+Sept!G14</f>
        <v>0</v>
      </c>
      <c r="H14" s="78">
        <f>+July!H14+Aug!H14+Sept!H14</f>
        <v>0</v>
      </c>
      <c r="I14" s="78">
        <f>+July!I14+Aug!I14+Sept!I14</f>
        <v>0</v>
      </c>
      <c r="J14" s="78">
        <f>+July!J14+Aug!J14+Sept!J14</f>
        <v>0</v>
      </c>
      <c r="K14" s="78">
        <f>+July!K14+Aug!K14+Sept!K14</f>
        <v>0</v>
      </c>
      <c r="L14" s="78">
        <f>+July!L14+Aug!L14+Sept!L14</f>
        <v>0</v>
      </c>
      <c r="M14" s="78">
        <f>+July!M14+Aug!M14+Sept!M14</f>
        <v>0</v>
      </c>
      <c r="N14" s="78">
        <f>+July!N14+Aug!N14+Sept!N14</f>
        <v>0</v>
      </c>
      <c r="O14" s="78">
        <f>+July!O14+Aug!O14+Sept!O14</f>
        <v>0</v>
      </c>
      <c r="P14" s="78">
        <f>+July!P14+Aug!P14+Sept!P14</f>
        <v>0</v>
      </c>
      <c r="Q14" s="78">
        <f>+July!Q14+Aug!Q14+Sept!Q14</f>
        <v>0</v>
      </c>
      <c r="R14" s="78">
        <f>+July!R14+Aug!R14+Sept!R14</f>
        <v>0</v>
      </c>
      <c r="S14" s="24">
        <f t="shared" si="0"/>
        <v>1500</v>
      </c>
      <c r="T14" s="7"/>
      <c r="U14" s="67">
        <f t="shared" si="3"/>
        <v>1260</v>
      </c>
      <c r="V14" s="68">
        <f t="shared" si="4"/>
        <v>240</v>
      </c>
      <c r="W14" s="44">
        <f t="shared" si="5"/>
        <v>1500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  <c r="AN14" s="6">
        <f t="shared" si="7"/>
        <v>1260</v>
      </c>
      <c r="AO14" s="200">
        <f t="shared" si="8"/>
        <v>0</v>
      </c>
    </row>
    <row r="15" spans="1:42" x14ac:dyDescent="0.2">
      <c r="A15" s="220" t="s">
        <v>36</v>
      </c>
      <c r="B15" s="221">
        <v>240100</v>
      </c>
      <c r="C15" s="78">
        <f>+July!C15+Aug!C15+Sept!C15</f>
        <v>0</v>
      </c>
      <c r="D15" s="78">
        <f>+July!D15+Aug!D15+Sept!D15</f>
        <v>0</v>
      </c>
      <c r="E15" s="78">
        <f>+July!E15+Aug!E15+Sept!E15</f>
        <v>0</v>
      </c>
      <c r="F15" s="78">
        <f>+July!F15+Aug!F15+Sept!F15</f>
        <v>0</v>
      </c>
      <c r="G15" s="78">
        <f>+July!G15+Aug!G15+Sept!G15</f>
        <v>0</v>
      </c>
      <c r="H15" s="78">
        <f>+July!H15+Aug!H15+Sept!H15</f>
        <v>0</v>
      </c>
      <c r="I15" s="78">
        <f>+July!I15+Aug!I15+Sept!I15</f>
        <v>0</v>
      </c>
      <c r="J15" s="78">
        <f>+July!J15+Aug!J15+Sept!J15</f>
        <v>0</v>
      </c>
      <c r="K15" s="78">
        <f>+July!K15+Aug!K15+Sept!K15</f>
        <v>0</v>
      </c>
      <c r="L15" s="78">
        <f>+July!L15+Aug!L15+Sept!L15</f>
        <v>0</v>
      </c>
      <c r="M15" s="78">
        <f>+July!M15+Aug!M15+Sept!M15</f>
        <v>0</v>
      </c>
      <c r="N15" s="78">
        <f>+July!N15+Aug!N15+Sept!N15</f>
        <v>0</v>
      </c>
      <c r="O15" s="78">
        <f>+July!O15+Aug!O15+Sept!O15</f>
        <v>0</v>
      </c>
      <c r="P15" s="78">
        <f>+July!P15+Aug!P15+Sept!P15</f>
        <v>0</v>
      </c>
      <c r="Q15" s="78">
        <f>+July!Q15+Aug!Q15+Sept!Q15</f>
        <v>0</v>
      </c>
      <c r="R15" s="78">
        <f>+July!R15+Aug!R15+Sept!R15</f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  <c r="AN15" s="6">
        <f t="shared" si="7"/>
        <v>0</v>
      </c>
      <c r="AO15" s="200">
        <f t="shared" si="8"/>
        <v>0</v>
      </c>
    </row>
    <row r="16" spans="1:42" x14ac:dyDescent="0.2">
      <c r="A16" s="220" t="s">
        <v>37</v>
      </c>
      <c r="B16" s="221">
        <v>240120</v>
      </c>
      <c r="C16" s="78">
        <f>+July!C16+Aug!C16+Sept!C16</f>
        <v>650</v>
      </c>
      <c r="D16" s="78">
        <f>+July!D16+Aug!D16+Sept!D16</f>
        <v>0</v>
      </c>
      <c r="E16" s="78">
        <f>+July!E16+Aug!E16+Sept!E16</f>
        <v>0</v>
      </c>
      <c r="F16" s="78">
        <f>+July!F16+Aug!F16+Sept!F16</f>
        <v>0</v>
      </c>
      <c r="G16" s="78">
        <f>+July!G16+Aug!G16+Sept!G16</f>
        <v>180</v>
      </c>
      <c r="H16" s="78">
        <f>+July!H16+Aug!H16+Sept!H16</f>
        <v>0</v>
      </c>
      <c r="I16" s="78">
        <f>+July!I16+Aug!I16+Sept!I16</f>
        <v>0</v>
      </c>
      <c r="J16" s="78">
        <f>+July!J16+Aug!J16+Sept!J16</f>
        <v>0</v>
      </c>
      <c r="K16" s="78">
        <f>+July!K16+Aug!K16+Sept!K16</f>
        <v>0</v>
      </c>
      <c r="L16" s="78">
        <f>+July!L16+Aug!L16+Sept!L16</f>
        <v>0</v>
      </c>
      <c r="M16" s="78">
        <f>+July!M16+Aug!M16+Sept!M16</f>
        <v>0</v>
      </c>
      <c r="N16" s="78">
        <f>+July!N16+Aug!N16+Sept!N16</f>
        <v>0</v>
      </c>
      <c r="O16" s="78">
        <f>+July!O16+Aug!O16+Sept!O16</f>
        <v>160</v>
      </c>
      <c r="P16" s="78">
        <f>+July!P16+Aug!P16+Sept!P16</f>
        <v>0</v>
      </c>
      <c r="Q16" s="78">
        <f>+July!Q16+Aug!Q16+Sept!Q16</f>
        <v>0</v>
      </c>
      <c r="R16" s="78">
        <f>+July!R16+Aug!R16+Sept!R16</f>
        <v>0</v>
      </c>
      <c r="S16" s="24">
        <f t="shared" si="0"/>
        <v>990</v>
      </c>
      <c r="T16" s="7"/>
      <c r="U16" s="67">
        <f t="shared" si="3"/>
        <v>546</v>
      </c>
      <c r="V16" s="68">
        <f t="shared" si="4"/>
        <v>104</v>
      </c>
      <c r="W16" s="44">
        <f t="shared" si="5"/>
        <v>650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90</v>
      </c>
      <c r="AJ16" s="59">
        <f t="shared" si="2"/>
        <v>90</v>
      </c>
      <c r="AK16" s="60">
        <f t="shared" si="6"/>
        <v>180</v>
      </c>
      <c r="AL16" s="5"/>
      <c r="AN16" s="6">
        <f t="shared" si="7"/>
        <v>546</v>
      </c>
      <c r="AO16" s="200">
        <f t="shared" si="8"/>
        <v>0</v>
      </c>
    </row>
    <row r="17" spans="1:41" x14ac:dyDescent="0.2">
      <c r="A17" s="220" t="s">
        <v>38</v>
      </c>
      <c r="B17" s="221">
        <v>240140</v>
      </c>
      <c r="C17" s="78">
        <f>+July!C17+Aug!C17+Sept!C17</f>
        <v>233.39</v>
      </c>
      <c r="D17" s="78">
        <f>+July!D17+Aug!D17+Sept!D17</f>
        <v>0</v>
      </c>
      <c r="E17" s="78">
        <f>+July!E17+Aug!E17+Sept!E17</f>
        <v>0</v>
      </c>
      <c r="F17" s="78">
        <f>+July!F17+Aug!F17+Sept!F17</f>
        <v>0</v>
      </c>
      <c r="G17" s="78">
        <f>+July!G17+Aug!G17+Sept!G17</f>
        <v>42.87</v>
      </c>
      <c r="H17" s="78">
        <f>+July!H17+Aug!H17+Sept!H17</f>
        <v>0</v>
      </c>
      <c r="I17" s="78">
        <f>+July!I17+Aug!I17+Sept!I17</f>
        <v>0</v>
      </c>
      <c r="J17" s="78">
        <f>+July!J17+Aug!J17+Sept!J17</f>
        <v>0</v>
      </c>
      <c r="K17" s="78">
        <f>+July!K17+Aug!K17+Sept!K17</f>
        <v>0</v>
      </c>
      <c r="L17" s="78">
        <f>+July!L17+Aug!L17+Sept!L17</f>
        <v>0</v>
      </c>
      <c r="M17" s="78">
        <f>+July!M17+Aug!M17+Sept!M17</f>
        <v>0</v>
      </c>
      <c r="N17" s="78">
        <f>+July!N17+Aug!N17+Sept!N17</f>
        <v>0</v>
      </c>
      <c r="O17" s="78">
        <f>+July!O17+Aug!O17+Sept!O17</f>
        <v>81.180000000000007</v>
      </c>
      <c r="P17" s="78">
        <f>+July!P17+Aug!P17+Sept!P17</f>
        <v>0</v>
      </c>
      <c r="Q17" s="78">
        <f>+July!Q17+Aug!Q17+Sept!Q17</f>
        <v>0</v>
      </c>
      <c r="R17" s="78">
        <f>+July!R17+Aug!R17+Sept!R17</f>
        <v>0</v>
      </c>
      <c r="S17" s="24">
        <f t="shared" si="0"/>
        <v>357.44</v>
      </c>
      <c r="T17" s="7"/>
      <c r="U17" s="67">
        <f t="shared" si="3"/>
        <v>196.04759999999999</v>
      </c>
      <c r="V17" s="68">
        <f t="shared" si="4"/>
        <v>37.342399999999998</v>
      </c>
      <c r="W17" s="44">
        <f t="shared" si="5"/>
        <v>233.39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21.434999999999999</v>
      </c>
      <c r="AJ17" s="59">
        <f t="shared" si="2"/>
        <v>21.434999999999999</v>
      </c>
      <c r="AK17" s="60">
        <f t="shared" si="6"/>
        <v>42.87</v>
      </c>
      <c r="AL17" s="5"/>
      <c r="AN17" s="6">
        <f t="shared" si="7"/>
        <v>196.04759999999999</v>
      </c>
      <c r="AO17" s="200">
        <f t="shared" si="8"/>
        <v>0</v>
      </c>
    </row>
    <row r="18" spans="1:41" x14ac:dyDescent="0.2">
      <c r="A18" s="220" t="s">
        <v>39</v>
      </c>
      <c r="B18" s="221">
        <v>240150</v>
      </c>
      <c r="C18" s="78">
        <f>+July!C18+Aug!C18+Sept!C18</f>
        <v>0</v>
      </c>
      <c r="D18" s="78">
        <f>+July!D18+Aug!D18+Sept!D18</f>
        <v>0</v>
      </c>
      <c r="E18" s="78">
        <f>+July!E18+Aug!E18+Sept!E18</f>
        <v>0</v>
      </c>
      <c r="F18" s="78">
        <f>+July!F18+Aug!F18+Sept!F18</f>
        <v>0</v>
      </c>
      <c r="G18" s="78">
        <f>+July!G18+Aug!G18+Sept!G18</f>
        <v>0</v>
      </c>
      <c r="H18" s="78">
        <f>+July!H18+Aug!H18+Sept!H18</f>
        <v>0</v>
      </c>
      <c r="I18" s="78">
        <f>+July!I18+Aug!I18+Sept!I18</f>
        <v>0</v>
      </c>
      <c r="J18" s="78">
        <f>+July!J18+Aug!J18+Sept!J18</f>
        <v>0</v>
      </c>
      <c r="K18" s="78">
        <f>+July!K18+Aug!K18+Sept!K18</f>
        <v>0</v>
      </c>
      <c r="L18" s="78">
        <f>+July!L18+Aug!L18+Sept!L18</f>
        <v>0</v>
      </c>
      <c r="M18" s="78">
        <f>+July!M18+Aug!M18+Sept!M18</f>
        <v>0</v>
      </c>
      <c r="N18" s="78">
        <f>+July!N18+Aug!N18+Sept!N18</f>
        <v>0</v>
      </c>
      <c r="O18" s="78">
        <f>+July!O18+Aug!O18+Sept!O18</f>
        <v>0</v>
      </c>
      <c r="P18" s="78">
        <f>+July!P18+Aug!P18+Sept!P18</f>
        <v>0</v>
      </c>
      <c r="Q18" s="78">
        <f>+July!Q18+Aug!Q18+Sept!Q18</f>
        <v>0</v>
      </c>
      <c r="R18" s="78">
        <f>+July!R18+Aug!R18+Sept!R18</f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  <c r="AN18" s="6">
        <f t="shared" si="7"/>
        <v>0</v>
      </c>
      <c r="AO18" s="200">
        <f t="shared" si="8"/>
        <v>0</v>
      </c>
    </row>
    <row r="19" spans="1:41" x14ac:dyDescent="0.2">
      <c r="A19" s="220" t="s">
        <v>40</v>
      </c>
      <c r="B19" s="221">
        <v>241130</v>
      </c>
      <c r="C19" s="78">
        <f>+July!C19+Aug!C19+Sept!C19</f>
        <v>0</v>
      </c>
      <c r="D19" s="78">
        <f>+July!D19+Aug!D19+Sept!D19</f>
        <v>0</v>
      </c>
      <c r="E19" s="78">
        <f>+July!E19+Aug!E19+Sept!E19</f>
        <v>0</v>
      </c>
      <c r="F19" s="78">
        <f>+July!F19+Aug!F19+Sept!F19</f>
        <v>0</v>
      </c>
      <c r="G19" s="78">
        <f>+July!G19+Aug!G19+Sept!G19</f>
        <v>0</v>
      </c>
      <c r="H19" s="78">
        <f>+July!H19+Aug!H19+Sept!H19</f>
        <v>0</v>
      </c>
      <c r="I19" s="78">
        <f>+July!I19+Aug!I19+Sept!I19</f>
        <v>0</v>
      </c>
      <c r="J19" s="78">
        <f>+July!J19+Aug!J19+Sept!J19</f>
        <v>0</v>
      </c>
      <c r="K19" s="78">
        <f>+July!K19+Aug!K19+Sept!K19</f>
        <v>0</v>
      </c>
      <c r="L19" s="78">
        <f>+July!L19+Aug!L19+Sept!L19</f>
        <v>0</v>
      </c>
      <c r="M19" s="78">
        <f>+July!M19+Aug!M19+Sept!M19</f>
        <v>0</v>
      </c>
      <c r="N19" s="78">
        <f>+July!N19+Aug!N19+Sept!N19</f>
        <v>0</v>
      </c>
      <c r="O19" s="78">
        <f>+July!O19+Aug!O19+Sept!O19</f>
        <v>0</v>
      </c>
      <c r="P19" s="78">
        <f>+July!P19+Aug!P19+Sept!P19</f>
        <v>0</v>
      </c>
      <c r="Q19" s="78">
        <f>+July!Q19+Aug!Q19+Sept!Q19</f>
        <v>0</v>
      </c>
      <c r="R19" s="78">
        <f>+July!R19+Aug!R19+Sept!R19</f>
        <v>0</v>
      </c>
      <c r="S19" s="24">
        <f t="shared" si="0"/>
        <v>0</v>
      </c>
      <c r="T19" s="7"/>
      <c r="U19" s="67">
        <f t="shared" ref="U19" si="9">+C19*$U$9</f>
        <v>0</v>
      </c>
      <c r="V19" s="68">
        <f t="shared" ref="V19" si="10">+C19*$V$9</f>
        <v>0</v>
      </c>
      <c r="W19" s="44">
        <f t="shared" ref="W19" si="11">+V19+U19</f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41" x14ac:dyDescent="0.2">
      <c r="A20" s="220" t="s">
        <v>41</v>
      </c>
      <c r="B20" s="221">
        <v>240190</v>
      </c>
      <c r="C20" s="78">
        <f>+July!C20+Aug!C20+Sept!C20</f>
        <v>0</v>
      </c>
      <c r="D20" s="78">
        <f>+July!D20+Aug!D20+Sept!D20</f>
        <v>0</v>
      </c>
      <c r="E20" s="78">
        <f>+July!E20+Aug!E20+Sept!E20</f>
        <v>0</v>
      </c>
      <c r="F20" s="78">
        <f>+July!F20+Aug!F20+Sept!F20</f>
        <v>0</v>
      </c>
      <c r="G20" s="78">
        <f>+July!G20+Aug!G20+Sept!G20</f>
        <v>0</v>
      </c>
      <c r="H20" s="78">
        <f>+July!H20+Aug!H20+Sept!H20</f>
        <v>0</v>
      </c>
      <c r="I20" s="78">
        <f>+July!I20+Aug!I20+Sept!I20</f>
        <v>0</v>
      </c>
      <c r="J20" s="78">
        <f>+July!J20+Aug!J20+Sept!J20</f>
        <v>0</v>
      </c>
      <c r="K20" s="78">
        <f>+July!K20+Aug!K20+Sept!K20</f>
        <v>0</v>
      </c>
      <c r="L20" s="78">
        <f>+July!L20+Aug!L20+Sept!L20</f>
        <v>0</v>
      </c>
      <c r="M20" s="78">
        <f>+July!M20+Aug!M20+Sept!M20</f>
        <v>0</v>
      </c>
      <c r="N20" s="78">
        <f>+July!N20+Aug!N20+Sept!N20</f>
        <v>0</v>
      </c>
      <c r="O20" s="78">
        <f>+July!O20+Aug!O20+Sept!O20</f>
        <v>0</v>
      </c>
      <c r="P20" s="78">
        <f>+July!P20+Aug!P20+Sept!P20</f>
        <v>0</v>
      </c>
      <c r="Q20" s="78">
        <f>+July!Q20+Aug!Q20+Sept!Q20</f>
        <v>0</v>
      </c>
      <c r="R20" s="78">
        <f>+July!R20+Aug!R20+Sept!R20</f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  <c r="AN20" s="6">
        <f t="shared" si="7"/>
        <v>0</v>
      </c>
      <c r="AO20" s="200">
        <f t="shared" si="8"/>
        <v>0</v>
      </c>
    </row>
    <row r="21" spans="1:41" x14ac:dyDescent="0.2">
      <c r="A21" s="220" t="s">
        <v>42</v>
      </c>
      <c r="B21" s="221">
        <v>241145</v>
      </c>
      <c r="C21" s="78">
        <f>+July!C21+Aug!C21+Sept!C21</f>
        <v>0</v>
      </c>
      <c r="D21" s="78">
        <f>+July!D21+Aug!D21+Sept!D21</f>
        <v>0</v>
      </c>
      <c r="E21" s="78">
        <f>+July!E21+Aug!E21+Sept!E21</f>
        <v>0</v>
      </c>
      <c r="F21" s="78">
        <f>+July!F21+Aug!F21+Sept!F21</f>
        <v>0</v>
      </c>
      <c r="G21" s="78">
        <f>+July!G21+Aug!G21+Sept!G21</f>
        <v>0</v>
      </c>
      <c r="H21" s="78">
        <f>+July!H21+Aug!H21+Sept!H21</f>
        <v>0</v>
      </c>
      <c r="I21" s="78">
        <f>+July!I21+Aug!I21+Sept!I21</f>
        <v>0</v>
      </c>
      <c r="J21" s="78">
        <f>+July!J21+Aug!J21+Sept!J21</f>
        <v>0</v>
      </c>
      <c r="K21" s="78">
        <f>+July!K21+Aug!K21+Sept!K21</f>
        <v>0</v>
      </c>
      <c r="L21" s="78">
        <f>+July!L21+Aug!L21+Sept!L21</f>
        <v>0</v>
      </c>
      <c r="M21" s="78">
        <f>+July!M21+Aug!M21+Sept!M21</f>
        <v>0</v>
      </c>
      <c r="N21" s="78">
        <f>+July!N21+Aug!N21+Sept!N21</f>
        <v>0</v>
      </c>
      <c r="O21" s="78">
        <f>+July!O21+Aug!O21+Sept!O21</f>
        <v>0</v>
      </c>
      <c r="P21" s="78">
        <f>+July!P21+Aug!P21+Sept!P21</f>
        <v>0</v>
      </c>
      <c r="Q21" s="78">
        <f>+July!Q21+Aug!Q21+Sept!Q21</f>
        <v>0</v>
      </c>
      <c r="R21" s="78">
        <f>+July!R21+Aug!R21+Sept!R21</f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  <c r="AN21" s="6">
        <f t="shared" si="7"/>
        <v>0</v>
      </c>
      <c r="AO21" s="200">
        <f t="shared" si="8"/>
        <v>0</v>
      </c>
    </row>
    <row r="22" spans="1:41" x14ac:dyDescent="0.2">
      <c r="A22" s="220" t="s">
        <v>43</v>
      </c>
      <c r="B22" s="221">
        <v>240250</v>
      </c>
      <c r="C22" s="78">
        <f>+July!C22+Aug!C22+Sept!C22</f>
        <v>0</v>
      </c>
      <c r="D22" s="78">
        <f>+July!D22+Aug!D22+Sept!D22</f>
        <v>0</v>
      </c>
      <c r="E22" s="78">
        <f>+July!E22+Aug!E22+Sept!E22</f>
        <v>0</v>
      </c>
      <c r="F22" s="78">
        <f>+July!F22+Aug!F22+Sept!F22</f>
        <v>0</v>
      </c>
      <c r="G22" s="78">
        <f>+July!G22+Aug!G22+Sept!G22</f>
        <v>0</v>
      </c>
      <c r="H22" s="78">
        <f>+July!H22+Aug!H22+Sept!H22</f>
        <v>0</v>
      </c>
      <c r="I22" s="78">
        <f>+July!I22+Aug!I22+Sept!I22</f>
        <v>0</v>
      </c>
      <c r="J22" s="78">
        <f>+July!J22+Aug!J22+Sept!J22</f>
        <v>0</v>
      </c>
      <c r="K22" s="78">
        <f>+July!K22+Aug!K22+Sept!K22</f>
        <v>0</v>
      </c>
      <c r="L22" s="78">
        <f>+July!L22+Aug!L22+Sept!L22</f>
        <v>0</v>
      </c>
      <c r="M22" s="78">
        <f>+July!M22+Aug!M22+Sept!M22</f>
        <v>0</v>
      </c>
      <c r="N22" s="78">
        <f>+July!N22+Aug!N22+Sept!N22</f>
        <v>0</v>
      </c>
      <c r="O22" s="78">
        <f>+July!O22+Aug!O22+Sept!O22</f>
        <v>0</v>
      </c>
      <c r="P22" s="78">
        <f>+July!P22+Aug!P22+Sept!P22</f>
        <v>0</v>
      </c>
      <c r="Q22" s="78">
        <f>+July!Q22+Aug!Q22+Sept!Q22</f>
        <v>0</v>
      </c>
      <c r="R22" s="78">
        <f>+July!R22+Aug!R22+Sept!R22</f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  <c r="AN22" s="6">
        <f t="shared" si="7"/>
        <v>0</v>
      </c>
      <c r="AO22" s="200">
        <f t="shared" si="8"/>
        <v>0</v>
      </c>
    </row>
    <row r="23" spans="1:41" x14ac:dyDescent="0.2">
      <c r="A23" s="220" t="s">
        <v>44</v>
      </c>
      <c r="B23" s="221">
        <v>240260</v>
      </c>
      <c r="C23" s="78">
        <f>+July!C23+Aug!C23+Sept!C23</f>
        <v>0</v>
      </c>
      <c r="D23" s="78">
        <f>+July!D23+Aug!D23+Sept!D23</f>
        <v>0</v>
      </c>
      <c r="E23" s="78">
        <f>+July!E23+Aug!E23+Sept!E23</f>
        <v>0</v>
      </c>
      <c r="F23" s="78">
        <f>+July!F23+Aug!F23+Sept!F23</f>
        <v>0</v>
      </c>
      <c r="G23" s="78">
        <f>+July!G23+Aug!G23+Sept!G23</f>
        <v>0</v>
      </c>
      <c r="H23" s="78">
        <f>+July!H23+Aug!H23+Sept!H23</f>
        <v>0</v>
      </c>
      <c r="I23" s="78">
        <f>+July!I23+Aug!I23+Sept!I23</f>
        <v>0</v>
      </c>
      <c r="J23" s="78">
        <f>+July!J23+Aug!J23+Sept!J23</f>
        <v>0</v>
      </c>
      <c r="K23" s="78">
        <f>+July!K23+Aug!K23+Sept!K23</f>
        <v>0</v>
      </c>
      <c r="L23" s="78">
        <f>+July!L23+Aug!L23+Sept!L23</f>
        <v>0</v>
      </c>
      <c r="M23" s="78">
        <f>+July!M23+Aug!M23+Sept!M23</f>
        <v>0</v>
      </c>
      <c r="N23" s="78">
        <f>+July!N23+Aug!N23+Sept!N23</f>
        <v>0</v>
      </c>
      <c r="O23" s="78">
        <f>+July!O23+Aug!O23+Sept!O23</f>
        <v>0</v>
      </c>
      <c r="P23" s="78">
        <f>+July!P23+Aug!P23+Sept!P23</f>
        <v>0</v>
      </c>
      <c r="Q23" s="78">
        <f>+July!Q23+Aug!Q23+Sept!Q23</f>
        <v>0</v>
      </c>
      <c r="R23" s="78">
        <f>+July!R23+Aug!R23+Sept!R23</f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  <c r="AN23" s="6">
        <f t="shared" si="7"/>
        <v>0</v>
      </c>
      <c r="AO23" s="200">
        <f t="shared" si="8"/>
        <v>0</v>
      </c>
    </row>
    <row r="24" spans="1:41" x14ac:dyDescent="0.2">
      <c r="A24" s="220" t="s">
        <v>45</v>
      </c>
      <c r="B24" s="221">
        <v>240270</v>
      </c>
      <c r="C24" s="78">
        <f>+July!C24+Aug!C24+Sept!C24</f>
        <v>0</v>
      </c>
      <c r="D24" s="78">
        <f>+July!D24+Aug!D24+Sept!D24</f>
        <v>0</v>
      </c>
      <c r="E24" s="78">
        <f>+July!E24+Aug!E24+Sept!E24</f>
        <v>0</v>
      </c>
      <c r="F24" s="78">
        <f>+July!F24+Aug!F24+Sept!F24</f>
        <v>0</v>
      </c>
      <c r="G24" s="78">
        <f>+July!G24+Aug!G24+Sept!G24</f>
        <v>0</v>
      </c>
      <c r="H24" s="78">
        <f>+July!H24+Aug!H24+Sept!H24</f>
        <v>0</v>
      </c>
      <c r="I24" s="78">
        <f>+July!I24+Aug!I24+Sept!I24</f>
        <v>0</v>
      </c>
      <c r="J24" s="78">
        <f>+July!J24+Aug!J24+Sept!J24</f>
        <v>0</v>
      </c>
      <c r="K24" s="78">
        <f>+July!K24+Aug!K24+Sept!K24</f>
        <v>0</v>
      </c>
      <c r="L24" s="78">
        <f>+July!L24+Aug!L24+Sept!L24</f>
        <v>0</v>
      </c>
      <c r="M24" s="78">
        <f>+July!M24+Aug!M24+Sept!M24</f>
        <v>0</v>
      </c>
      <c r="N24" s="78">
        <f>+July!N24+Aug!N24+Sept!N24</f>
        <v>0</v>
      </c>
      <c r="O24" s="78">
        <f>+July!O24+Aug!O24+Sept!O24</f>
        <v>0</v>
      </c>
      <c r="P24" s="78">
        <f>+July!P24+Aug!P24+Sept!P24</f>
        <v>0</v>
      </c>
      <c r="Q24" s="78">
        <f>+July!Q24+Aug!Q24+Sept!Q24</f>
        <v>0</v>
      </c>
      <c r="R24" s="78">
        <f>+July!R24+Aug!R24+Sept!R24</f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  <c r="AN24" s="6">
        <f t="shared" si="7"/>
        <v>0</v>
      </c>
      <c r="AO24" s="200">
        <f t="shared" si="8"/>
        <v>0</v>
      </c>
    </row>
    <row r="25" spans="1:41" x14ac:dyDescent="0.2">
      <c r="A25" s="220" t="s">
        <v>46</v>
      </c>
      <c r="B25" s="221">
        <v>240300</v>
      </c>
      <c r="C25" s="78">
        <f>+July!C25+Aug!C25+Sept!C25</f>
        <v>700</v>
      </c>
      <c r="D25" s="78">
        <f>+July!D25+Aug!D25+Sept!D25</f>
        <v>0</v>
      </c>
      <c r="E25" s="78">
        <f>+July!E25+Aug!E25+Sept!E25</f>
        <v>0</v>
      </c>
      <c r="F25" s="78">
        <f>+July!F25+Aug!F25+Sept!F25</f>
        <v>0</v>
      </c>
      <c r="G25" s="78">
        <f>+July!G25+Aug!G25+Sept!G25</f>
        <v>0</v>
      </c>
      <c r="H25" s="78">
        <f>+July!H25+Aug!H25+Sept!H25</f>
        <v>0</v>
      </c>
      <c r="I25" s="78">
        <f>+July!I25+Aug!I25+Sept!I25</f>
        <v>0</v>
      </c>
      <c r="J25" s="78">
        <f>+July!J25+Aug!J25+Sept!J25</f>
        <v>0</v>
      </c>
      <c r="K25" s="78">
        <f>+July!K25+Aug!K25+Sept!K25</f>
        <v>0</v>
      </c>
      <c r="L25" s="78">
        <f>+July!L25+Aug!L25+Sept!L25</f>
        <v>0</v>
      </c>
      <c r="M25" s="78">
        <f>+July!M25+Aug!M25+Sept!M25</f>
        <v>0</v>
      </c>
      <c r="N25" s="78">
        <f>+July!N25+Aug!N25+Sept!N25</f>
        <v>0</v>
      </c>
      <c r="O25" s="78">
        <f>+July!O25+Aug!O25+Sept!O25</f>
        <v>0</v>
      </c>
      <c r="P25" s="78">
        <f>+July!P25+Aug!P25+Sept!P25</f>
        <v>0</v>
      </c>
      <c r="Q25" s="78">
        <f>+July!Q25+Aug!Q25+Sept!Q25</f>
        <v>0</v>
      </c>
      <c r="R25" s="78">
        <f>+July!R25+Aug!R25+Sept!R25</f>
        <v>0</v>
      </c>
      <c r="S25" s="24">
        <f t="shared" si="0"/>
        <v>700</v>
      </c>
      <c r="T25" s="7"/>
      <c r="U25" s="67">
        <f t="shared" si="3"/>
        <v>588</v>
      </c>
      <c r="V25" s="68">
        <f t="shared" si="4"/>
        <v>112</v>
      </c>
      <c r="W25" s="44">
        <f t="shared" si="5"/>
        <v>700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  <c r="AN25" s="6">
        <f t="shared" si="7"/>
        <v>588</v>
      </c>
      <c r="AO25" s="200">
        <f t="shared" si="8"/>
        <v>0</v>
      </c>
    </row>
    <row r="26" spans="1:41" x14ac:dyDescent="0.2">
      <c r="A26" s="220" t="s">
        <v>47</v>
      </c>
      <c r="B26" s="221">
        <v>240310</v>
      </c>
      <c r="C26" s="78">
        <f>+July!C26+Aug!C26+Sept!C26</f>
        <v>0</v>
      </c>
      <c r="D26" s="78">
        <f>+July!D26+Aug!D26+Sept!D26</f>
        <v>0</v>
      </c>
      <c r="E26" s="78">
        <f>+July!E26+Aug!E26+Sept!E26</f>
        <v>0</v>
      </c>
      <c r="F26" s="78">
        <f>+July!F26+Aug!F26+Sept!F26</f>
        <v>0</v>
      </c>
      <c r="G26" s="78">
        <f>+July!G26+Aug!G26+Sept!G26</f>
        <v>0</v>
      </c>
      <c r="H26" s="78">
        <f>+July!H26+Aug!H26+Sept!H26</f>
        <v>0</v>
      </c>
      <c r="I26" s="78">
        <f>+July!I26+Aug!I26+Sept!I26</f>
        <v>0</v>
      </c>
      <c r="J26" s="78">
        <f>+July!J26+Aug!J26+Sept!J26</f>
        <v>0</v>
      </c>
      <c r="K26" s="78">
        <f>+July!K26+Aug!K26+Sept!K26</f>
        <v>0</v>
      </c>
      <c r="L26" s="78">
        <f>+July!L26+Aug!L26+Sept!L26</f>
        <v>0</v>
      </c>
      <c r="M26" s="78">
        <f>+July!M26+Aug!M26+Sept!M26</f>
        <v>0</v>
      </c>
      <c r="N26" s="78">
        <f>+July!N26+Aug!N26+Sept!N26</f>
        <v>0</v>
      </c>
      <c r="O26" s="78">
        <f>+July!O26+Aug!O26+Sept!O26</f>
        <v>0</v>
      </c>
      <c r="P26" s="78">
        <f>+July!P26+Aug!P26+Sept!P26</f>
        <v>0</v>
      </c>
      <c r="Q26" s="78">
        <f>+July!Q26+Aug!Q26+Sept!Q26</f>
        <v>0</v>
      </c>
      <c r="R26" s="78">
        <f>+July!R26+Aug!R26+Sept!R26</f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  <c r="AN26" s="6">
        <f t="shared" si="7"/>
        <v>0</v>
      </c>
      <c r="AO26" s="200">
        <f t="shared" si="8"/>
        <v>0</v>
      </c>
    </row>
    <row r="27" spans="1:41" x14ac:dyDescent="0.2">
      <c r="A27" s="220" t="s">
        <v>48</v>
      </c>
      <c r="B27" s="221">
        <v>241160</v>
      </c>
      <c r="C27" s="78">
        <f>+July!C27+Aug!C27+Sept!C27</f>
        <v>0</v>
      </c>
      <c r="D27" s="78">
        <f>+July!D27+Aug!D27+Sept!D27</f>
        <v>0</v>
      </c>
      <c r="E27" s="78">
        <f>+July!E27+Aug!E27+Sept!E27</f>
        <v>0</v>
      </c>
      <c r="F27" s="78">
        <f>+July!F27+Aug!F27+Sept!F27</f>
        <v>0</v>
      </c>
      <c r="G27" s="78">
        <f>+July!G27+Aug!G27+Sept!G27</f>
        <v>0</v>
      </c>
      <c r="H27" s="78">
        <f>+July!H27+Aug!H27+Sept!H27</f>
        <v>0</v>
      </c>
      <c r="I27" s="78">
        <f>+July!I27+Aug!I27+Sept!I27</f>
        <v>0</v>
      </c>
      <c r="J27" s="78">
        <f>+July!J27+Aug!J27+Sept!J27</f>
        <v>0</v>
      </c>
      <c r="K27" s="78">
        <f>+July!K27+Aug!K27+Sept!K27</f>
        <v>0</v>
      </c>
      <c r="L27" s="78">
        <f>+July!L27+Aug!L27+Sept!L27</f>
        <v>0</v>
      </c>
      <c r="M27" s="78">
        <f>+July!M27+Aug!M27+Sept!M27</f>
        <v>0</v>
      </c>
      <c r="N27" s="78">
        <f>+July!N27+Aug!N27+Sept!N27</f>
        <v>0</v>
      </c>
      <c r="O27" s="78">
        <f>+July!O27+Aug!O27+Sept!O27</f>
        <v>0</v>
      </c>
      <c r="P27" s="78">
        <f>+July!P27+Aug!P27+Sept!P27</f>
        <v>0</v>
      </c>
      <c r="Q27" s="78">
        <f>+July!Q27+Aug!Q27+Sept!Q27</f>
        <v>0</v>
      </c>
      <c r="R27" s="78">
        <f>+July!R27+Aug!R27+Sept!R27</f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  <c r="AN27" s="6">
        <f t="shared" si="7"/>
        <v>0</v>
      </c>
      <c r="AO27" s="200">
        <f t="shared" si="8"/>
        <v>0</v>
      </c>
    </row>
    <row r="28" spans="1:41" x14ac:dyDescent="0.2">
      <c r="A28" s="220" t="s">
        <v>49</v>
      </c>
      <c r="B28" s="221">
        <v>240330</v>
      </c>
      <c r="C28" s="78">
        <f>+July!C28+Aug!C28+Sept!C28</f>
        <v>0</v>
      </c>
      <c r="D28" s="78">
        <f>+July!D28+Aug!D28+Sept!D28</f>
        <v>0</v>
      </c>
      <c r="E28" s="78">
        <f>+July!E28+Aug!E28+Sept!E28</f>
        <v>0</v>
      </c>
      <c r="F28" s="78">
        <f>+July!F28+Aug!F28+Sept!F28</f>
        <v>0</v>
      </c>
      <c r="G28" s="78">
        <f>+July!G28+Aug!G28+Sept!G28</f>
        <v>0</v>
      </c>
      <c r="H28" s="78">
        <f>+July!H28+Aug!H28+Sept!H28</f>
        <v>0</v>
      </c>
      <c r="I28" s="78">
        <f>+July!I28+Aug!I28+Sept!I28</f>
        <v>0</v>
      </c>
      <c r="J28" s="78">
        <f>+July!J28+Aug!J28+Sept!J28</f>
        <v>0</v>
      </c>
      <c r="K28" s="78">
        <f>+July!K28+Aug!K28+Sept!K28</f>
        <v>0</v>
      </c>
      <c r="L28" s="78">
        <f>+July!L28+Aug!L28+Sept!L28</f>
        <v>0</v>
      </c>
      <c r="M28" s="78">
        <f>+July!M28+Aug!M28+Sept!M28</f>
        <v>0</v>
      </c>
      <c r="N28" s="78">
        <f>+July!N28+Aug!N28+Sept!N28</f>
        <v>0</v>
      </c>
      <c r="O28" s="78">
        <f>+July!O28+Aug!O28+Sept!O28</f>
        <v>0</v>
      </c>
      <c r="P28" s="78">
        <f>+July!P28+Aug!P28+Sept!P28</f>
        <v>0</v>
      </c>
      <c r="Q28" s="78">
        <f>+July!Q28+Aug!Q28+Sept!Q28</f>
        <v>0</v>
      </c>
      <c r="R28" s="78">
        <f>+July!R28+Aug!R28+Sept!R28</f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  <c r="AN28" s="6">
        <f t="shared" si="7"/>
        <v>0</v>
      </c>
      <c r="AO28" s="200">
        <f t="shared" si="8"/>
        <v>0</v>
      </c>
    </row>
    <row r="29" spans="1:41" x14ac:dyDescent="0.2">
      <c r="A29" s="220" t="s">
        <v>50</v>
      </c>
      <c r="B29" s="221">
        <v>240340</v>
      </c>
      <c r="C29" s="78">
        <f>+July!C29+Aug!C29+Sept!C29</f>
        <v>0</v>
      </c>
      <c r="D29" s="78">
        <f>+July!D29+Aug!D29+Sept!D29</f>
        <v>0</v>
      </c>
      <c r="E29" s="78">
        <f>+July!E29+Aug!E29+Sept!E29</f>
        <v>0</v>
      </c>
      <c r="F29" s="78">
        <f>+July!F29+Aug!F29+Sept!F29</f>
        <v>0</v>
      </c>
      <c r="G29" s="78">
        <f>+July!G29+Aug!G29+Sept!G29</f>
        <v>45</v>
      </c>
      <c r="H29" s="78">
        <f>+July!H29+Aug!H29+Sept!H29</f>
        <v>0</v>
      </c>
      <c r="I29" s="78">
        <f>+July!I29+Aug!I29+Sept!I29</f>
        <v>0</v>
      </c>
      <c r="J29" s="78">
        <f>+July!J29+Aug!J29+Sept!J29</f>
        <v>0</v>
      </c>
      <c r="K29" s="78">
        <f>+July!K29+Aug!K29+Sept!K29</f>
        <v>0</v>
      </c>
      <c r="L29" s="78">
        <f>+July!L29+Aug!L29+Sept!L29</f>
        <v>0</v>
      </c>
      <c r="M29" s="78">
        <f>+July!M29+Aug!M29+Sept!M29</f>
        <v>0</v>
      </c>
      <c r="N29" s="78">
        <f>+July!N29+Aug!N29+Sept!N29</f>
        <v>0</v>
      </c>
      <c r="O29" s="78">
        <f>+July!O29+Aug!O29+Sept!O29</f>
        <v>0</v>
      </c>
      <c r="P29" s="78">
        <f>+July!P29+Aug!P29+Sept!P29</f>
        <v>0</v>
      </c>
      <c r="Q29" s="78">
        <f>+July!Q29+Aug!Q29+Sept!Q29</f>
        <v>0</v>
      </c>
      <c r="R29" s="78">
        <f>+July!R29+Aug!R29+Sept!R29</f>
        <v>0</v>
      </c>
      <c r="S29" s="24">
        <f t="shared" si="0"/>
        <v>45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22.5</v>
      </c>
      <c r="AJ29" s="59">
        <f t="shared" si="2"/>
        <v>22.5</v>
      </c>
      <c r="AK29" s="60">
        <f t="shared" si="6"/>
        <v>45</v>
      </c>
      <c r="AL29" s="5"/>
      <c r="AN29" s="6">
        <f t="shared" si="7"/>
        <v>0</v>
      </c>
      <c r="AO29" s="200">
        <f t="shared" si="8"/>
        <v>0</v>
      </c>
    </row>
    <row r="30" spans="1:41" x14ac:dyDescent="0.2">
      <c r="A30" s="220" t="s">
        <v>51</v>
      </c>
      <c r="B30" s="221">
        <v>240390</v>
      </c>
      <c r="C30" s="78">
        <f>+July!C30+Aug!C30+Sept!C30</f>
        <v>1000</v>
      </c>
      <c r="D30" s="78">
        <f>+July!D30+Aug!D30+Sept!D30</f>
        <v>0</v>
      </c>
      <c r="E30" s="78">
        <f>+July!E30+Aug!E30+Sept!E30</f>
        <v>0</v>
      </c>
      <c r="F30" s="78">
        <f>+July!F30+Aug!F30+Sept!F30</f>
        <v>0</v>
      </c>
      <c r="G30" s="78">
        <f>+July!G30+Aug!G30+Sept!G30</f>
        <v>0</v>
      </c>
      <c r="H30" s="78">
        <f>+July!H30+Aug!H30+Sept!H30</f>
        <v>0</v>
      </c>
      <c r="I30" s="78">
        <f>+July!I30+Aug!I30+Sept!I30</f>
        <v>0</v>
      </c>
      <c r="J30" s="78">
        <f>+July!J30+Aug!J30+Sept!J30</f>
        <v>0</v>
      </c>
      <c r="K30" s="78">
        <f>+July!K30+Aug!K30+Sept!K30</f>
        <v>0</v>
      </c>
      <c r="L30" s="78">
        <f>+July!L30+Aug!L30+Sept!L30</f>
        <v>0</v>
      </c>
      <c r="M30" s="78">
        <f>+July!M30+Aug!M30+Sept!M30</f>
        <v>0</v>
      </c>
      <c r="N30" s="78">
        <f>+July!N30+Aug!N30+Sept!N30</f>
        <v>0</v>
      </c>
      <c r="O30" s="78">
        <f>+July!O30+Aug!O30+Sept!O30</f>
        <v>0</v>
      </c>
      <c r="P30" s="78">
        <f>+July!P30+Aug!P30+Sept!P30</f>
        <v>0</v>
      </c>
      <c r="Q30" s="78">
        <f>+July!Q30+Aug!Q30+Sept!Q30</f>
        <v>0</v>
      </c>
      <c r="R30" s="78">
        <f>+July!R30+Aug!R30+Sept!R30</f>
        <v>0</v>
      </c>
      <c r="S30" s="24">
        <f t="shared" si="0"/>
        <v>1000</v>
      </c>
      <c r="T30" s="7"/>
      <c r="U30" s="67">
        <f t="shared" si="3"/>
        <v>840</v>
      </c>
      <c r="V30" s="68">
        <f t="shared" si="4"/>
        <v>160</v>
      </c>
      <c r="W30" s="44">
        <f t="shared" si="5"/>
        <v>1000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  <c r="AN30" s="6">
        <f t="shared" si="7"/>
        <v>840</v>
      </c>
      <c r="AO30" s="200">
        <f t="shared" si="8"/>
        <v>0</v>
      </c>
    </row>
    <row r="31" spans="1:41" hidden="1" x14ac:dyDescent="0.2">
      <c r="A31" s="220" t="s">
        <v>52</v>
      </c>
      <c r="B31" s="221">
        <v>240400</v>
      </c>
      <c r="C31" s="78">
        <f>+July!C31+Aug!C31+Sept!C31</f>
        <v>0</v>
      </c>
      <c r="D31" s="78">
        <f>+July!D31+Aug!D31+Sept!D31</f>
        <v>0</v>
      </c>
      <c r="E31" s="78">
        <f>+July!E31+Aug!E31+Sept!E31</f>
        <v>0</v>
      </c>
      <c r="F31" s="78">
        <f>+July!F31+Aug!F31+Sept!F31</f>
        <v>0</v>
      </c>
      <c r="G31" s="78">
        <f>+July!G31+Aug!G31+Sept!G31</f>
        <v>0</v>
      </c>
      <c r="H31" s="78">
        <f>+July!H31+Aug!H31+Sept!H31</f>
        <v>0</v>
      </c>
      <c r="I31" s="78">
        <f>+July!I31+Aug!I31+Sept!I31</f>
        <v>0</v>
      </c>
      <c r="J31" s="78">
        <f>+July!J31+Aug!J31+Sept!J31</f>
        <v>0</v>
      </c>
      <c r="K31" s="78">
        <f>+July!K31+Aug!K31+Sept!K31</f>
        <v>0</v>
      </c>
      <c r="L31" s="78">
        <f>+July!L31+Aug!L31+Sept!L31</f>
        <v>0</v>
      </c>
      <c r="M31" s="78">
        <f>+July!M31+Aug!M31+Sept!M31</f>
        <v>0</v>
      </c>
      <c r="N31" s="78">
        <f>+July!N31+Aug!N31+Sept!N31</f>
        <v>0</v>
      </c>
      <c r="O31" s="78">
        <f>+July!O31+Aug!O31+Sept!O31</f>
        <v>0</v>
      </c>
      <c r="P31" s="78">
        <f>+July!P31+Aug!P31+Sept!P31</f>
        <v>0</v>
      </c>
      <c r="Q31" s="78">
        <f>+July!Q31+Aug!Q31+Sept!Q31</f>
        <v>0</v>
      </c>
      <c r="R31" s="78">
        <f>+July!R31+Aug!R31+Sept!R31</f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  <c r="AN31" s="6">
        <f t="shared" si="7"/>
        <v>0</v>
      </c>
      <c r="AO31" s="200">
        <f t="shared" si="8"/>
        <v>0</v>
      </c>
    </row>
    <row r="32" spans="1:41" x14ac:dyDescent="0.2">
      <c r="A32" s="220" t="s">
        <v>53</v>
      </c>
      <c r="B32" s="221">
        <v>240450</v>
      </c>
      <c r="C32" s="78">
        <f>+July!C32+Aug!C32+Sept!C32</f>
        <v>375</v>
      </c>
      <c r="D32" s="78">
        <f>+July!D32+Aug!D32+Sept!D32</f>
        <v>0</v>
      </c>
      <c r="E32" s="78">
        <f>+July!E32+Aug!E32+Sept!E32</f>
        <v>0</v>
      </c>
      <c r="F32" s="78">
        <f>+July!F32+Aug!F32+Sept!F32</f>
        <v>0</v>
      </c>
      <c r="G32" s="78">
        <f>+July!G32+Aug!G32+Sept!G32</f>
        <v>0</v>
      </c>
      <c r="H32" s="78">
        <f>+July!H32+Aug!H32+Sept!H32</f>
        <v>0</v>
      </c>
      <c r="I32" s="78">
        <f>+July!I32+Aug!I32+Sept!I32</f>
        <v>0</v>
      </c>
      <c r="J32" s="78">
        <f>+July!J32+Aug!J32+Sept!J32</f>
        <v>0</v>
      </c>
      <c r="K32" s="78">
        <f>+July!K32+Aug!K32+Sept!K32</f>
        <v>0</v>
      </c>
      <c r="L32" s="78">
        <f>+July!L32+Aug!L32+Sept!L32</f>
        <v>0</v>
      </c>
      <c r="M32" s="78">
        <f>+July!M32+Aug!M32+Sept!M32</f>
        <v>0</v>
      </c>
      <c r="N32" s="78">
        <f>+July!N32+Aug!N32+Sept!N32</f>
        <v>0</v>
      </c>
      <c r="O32" s="78">
        <f>+July!O32+Aug!O32+Sept!O32</f>
        <v>0</v>
      </c>
      <c r="P32" s="78">
        <f>+July!P32+Aug!P32+Sept!P32</f>
        <v>0</v>
      </c>
      <c r="Q32" s="78">
        <f>+July!Q32+Aug!Q32+Sept!Q32</f>
        <v>0</v>
      </c>
      <c r="R32" s="78">
        <f>+July!R32+Aug!R32+Sept!R32</f>
        <v>0</v>
      </c>
      <c r="S32" s="24">
        <f t="shared" si="0"/>
        <v>375</v>
      </c>
      <c r="T32" s="7"/>
      <c r="U32" s="67">
        <f t="shared" si="3"/>
        <v>315</v>
      </c>
      <c r="V32" s="68">
        <f t="shared" si="4"/>
        <v>60</v>
      </c>
      <c r="W32" s="44">
        <f t="shared" si="5"/>
        <v>375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  <c r="AN32" s="6">
        <f t="shared" si="7"/>
        <v>315</v>
      </c>
      <c r="AO32" s="200">
        <f t="shared" si="8"/>
        <v>0</v>
      </c>
    </row>
    <row r="33" spans="1:41" x14ac:dyDescent="0.2">
      <c r="A33" s="220" t="s">
        <v>54</v>
      </c>
      <c r="B33" s="221">
        <v>240460</v>
      </c>
      <c r="C33" s="78">
        <f>+July!C33+Aug!C33+Sept!C33</f>
        <v>2000.0099999999998</v>
      </c>
      <c r="D33" s="78">
        <f>+July!D33+Aug!D33+Sept!D33</f>
        <v>0</v>
      </c>
      <c r="E33" s="78">
        <f>+July!E33+Aug!E33+Sept!E33</f>
        <v>0</v>
      </c>
      <c r="F33" s="78">
        <f>+July!F33+Aug!F33+Sept!F33</f>
        <v>0</v>
      </c>
      <c r="G33" s="78">
        <f>+July!G33+Aug!G33+Sept!G33</f>
        <v>0</v>
      </c>
      <c r="H33" s="78">
        <f>+July!H33+Aug!H33+Sept!H33</f>
        <v>0</v>
      </c>
      <c r="I33" s="78">
        <f>+July!I33+Aug!I33+Sept!I33</f>
        <v>0</v>
      </c>
      <c r="J33" s="78">
        <f>+July!J33+Aug!J33+Sept!J33</f>
        <v>0</v>
      </c>
      <c r="K33" s="78">
        <f>+July!K33+Aug!K33+Sept!K33</f>
        <v>0</v>
      </c>
      <c r="L33" s="78">
        <f>+July!L33+Aug!L33+Sept!L33</f>
        <v>0</v>
      </c>
      <c r="M33" s="78">
        <f>+July!M33+Aug!M33+Sept!M33</f>
        <v>0</v>
      </c>
      <c r="N33" s="78">
        <f>+July!N33+Aug!N33+Sept!N33</f>
        <v>0</v>
      </c>
      <c r="O33" s="78">
        <f>+July!O33+Aug!O33+Sept!O33</f>
        <v>0</v>
      </c>
      <c r="P33" s="78">
        <f>+July!P33+Aug!P33+Sept!P33</f>
        <v>0</v>
      </c>
      <c r="Q33" s="78">
        <f>+July!Q33+Aug!Q33+Sept!Q33</f>
        <v>0</v>
      </c>
      <c r="R33" s="78">
        <f>+July!R33+Aug!R33+Sept!R33</f>
        <v>0</v>
      </c>
      <c r="S33" s="24">
        <f t="shared" si="0"/>
        <v>2000.0099999999998</v>
      </c>
      <c r="T33" s="7"/>
      <c r="U33" s="67">
        <f t="shared" si="3"/>
        <v>1680.0083999999997</v>
      </c>
      <c r="V33" s="68">
        <f t="shared" si="4"/>
        <v>320.0016</v>
      </c>
      <c r="W33" s="44">
        <f t="shared" si="5"/>
        <v>2000.0099999999998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  <c r="AN33" s="6">
        <f t="shared" si="7"/>
        <v>1680.0083999999997</v>
      </c>
      <c r="AO33" s="200">
        <f t="shared" si="8"/>
        <v>0</v>
      </c>
    </row>
    <row r="34" spans="1:41" x14ac:dyDescent="0.2">
      <c r="A34" s="220" t="s">
        <v>55</v>
      </c>
      <c r="B34" s="221">
        <v>240530</v>
      </c>
      <c r="C34" s="78">
        <f>+July!C34+Aug!C34+Sept!C34</f>
        <v>0</v>
      </c>
      <c r="D34" s="78">
        <f>+July!D34+Aug!D34+Sept!D34</f>
        <v>0</v>
      </c>
      <c r="E34" s="78">
        <f>+July!E34+Aug!E34+Sept!E34</f>
        <v>0</v>
      </c>
      <c r="F34" s="78">
        <f>+July!F34+Aug!F34+Sept!F34</f>
        <v>0</v>
      </c>
      <c r="G34" s="78">
        <f>+July!G34+Aug!G34+Sept!G34</f>
        <v>0</v>
      </c>
      <c r="H34" s="78">
        <f>+July!H34+Aug!H34+Sept!H34</f>
        <v>0</v>
      </c>
      <c r="I34" s="78">
        <f>+July!I34+Aug!I34+Sept!I34</f>
        <v>0</v>
      </c>
      <c r="J34" s="78">
        <f>+July!J34+Aug!J34+Sept!J34</f>
        <v>0</v>
      </c>
      <c r="K34" s="78">
        <f>+July!K34+Aug!K34+Sept!K34</f>
        <v>0</v>
      </c>
      <c r="L34" s="78">
        <f>+July!L34+Aug!L34+Sept!L34</f>
        <v>0</v>
      </c>
      <c r="M34" s="78">
        <f>+July!M34+Aug!M34+Sept!M34</f>
        <v>0</v>
      </c>
      <c r="N34" s="78">
        <f>+July!N34+Aug!N34+Sept!N34</f>
        <v>0</v>
      </c>
      <c r="O34" s="78">
        <f>+July!O34+Aug!O34+Sept!O34</f>
        <v>0</v>
      </c>
      <c r="P34" s="78">
        <f>+July!P34+Aug!P34+Sept!P34</f>
        <v>0</v>
      </c>
      <c r="Q34" s="78">
        <f>+July!Q34+Aug!Q34+Sept!Q34</f>
        <v>0</v>
      </c>
      <c r="R34" s="78">
        <f>+July!R34+Aug!R34+Sept!R34</f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  <c r="AN34" s="6">
        <f t="shared" si="7"/>
        <v>0</v>
      </c>
      <c r="AO34" s="200">
        <f t="shared" si="8"/>
        <v>0</v>
      </c>
    </row>
    <row r="35" spans="1:41" x14ac:dyDescent="0.2">
      <c r="A35" s="220" t="s">
        <v>56</v>
      </c>
      <c r="B35" s="221">
        <v>240540</v>
      </c>
      <c r="C35" s="78">
        <f>+July!C35+Aug!C35+Sept!C35</f>
        <v>2917</v>
      </c>
      <c r="D35" s="78">
        <f>+July!D35+Aug!D35+Sept!D35</f>
        <v>0</v>
      </c>
      <c r="E35" s="78">
        <f>+July!E35+Aug!E35+Sept!E35</f>
        <v>0</v>
      </c>
      <c r="F35" s="78">
        <f>+July!F35+Aug!F35+Sept!F35</f>
        <v>0</v>
      </c>
      <c r="G35" s="78">
        <f>+July!G35+Aug!G35+Sept!G35</f>
        <v>0</v>
      </c>
      <c r="H35" s="78">
        <f>+July!H35+Aug!H35+Sept!H35</f>
        <v>0</v>
      </c>
      <c r="I35" s="78">
        <f>+July!I35+Aug!I35+Sept!I35</f>
        <v>0</v>
      </c>
      <c r="J35" s="78">
        <f>+July!J35+Aug!J35+Sept!J35</f>
        <v>0</v>
      </c>
      <c r="K35" s="78">
        <f>+July!K35+Aug!K35+Sept!K35</f>
        <v>0</v>
      </c>
      <c r="L35" s="78">
        <f>+July!L35+Aug!L35+Sept!L35</f>
        <v>0</v>
      </c>
      <c r="M35" s="78">
        <f>+July!M35+Aug!M35+Sept!M35</f>
        <v>0</v>
      </c>
      <c r="N35" s="78">
        <f>+July!N35+Aug!N35+Sept!N35</f>
        <v>0</v>
      </c>
      <c r="O35" s="78">
        <f>+July!O35+Aug!O35+Sept!O35</f>
        <v>0</v>
      </c>
      <c r="P35" s="78">
        <f>+July!P35+Aug!P35+Sept!P35</f>
        <v>0</v>
      </c>
      <c r="Q35" s="78">
        <f>+July!Q35+Aug!Q35+Sept!Q35</f>
        <v>0</v>
      </c>
      <c r="R35" s="78">
        <f>+July!R35+Aug!R35+Sept!R35</f>
        <v>0</v>
      </c>
      <c r="S35" s="24">
        <f t="shared" si="0"/>
        <v>2917</v>
      </c>
      <c r="T35" s="7"/>
      <c r="U35" s="67">
        <f t="shared" si="3"/>
        <v>2450.2799999999997</v>
      </c>
      <c r="V35" s="68">
        <f t="shared" si="4"/>
        <v>466.72</v>
      </c>
      <c r="W35" s="44">
        <f t="shared" si="5"/>
        <v>2917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  <c r="AN35" s="6">
        <f t="shared" si="7"/>
        <v>2450.2799999999997</v>
      </c>
      <c r="AO35" s="200">
        <f t="shared" si="8"/>
        <v>0</v>
      </c>
    </row>
    <row r="36" spans="1:41" x14ac:dyDescent="0.2">
      <c r="A36" s="220" t="s">
        <v>57</v>
      </c>
      <c r="B36" s="221">
        <v>241200</v>
      </c>
      <c r="C36" s="78">
        <f>+July!C36+Aug!C36+Sept!C36</f>
        <v>0</v>
      </c>
      <c r="D36" s="78">
        <f>+July!D36+Aug!D36+Sept!D36</f>
        <v>0</v>
      </c>
      <c r="E36" s="78">
        <f>+July!E36+Aug!E36+Sept!E36</f>
        <v>0</v>
      </c>
      <c r="F36" s="78">
        <f>+July!F36+Aug!F36+Sept!F36</f>
        <v>0</v>
      </c>
      <c r="G36" s="78">
        <f>+July!G36+Aug!G36+Sept!G36</f>
        <v>0</v>
      </c>
      <c r="H36" s="78">
        <f>+July!H36+Aug!H36+Sept!H36</f>
        <v>0</v>
      </c>
      <c r="I36" s="78">
        <f>+July!I36+Aug!I36+Sept!I36</f>
        <v>0</v>
      </c>
      <c r="J36" s="78">
        <f>+July!J36+Aug!J36+Sept!J36</f>
        <v>0</v>
      </c>
      <c r="K36" s="78">
        <f>+July!K36+Aug!K36+Sept!K36</f>
        <v>0</v>
      </c>
      <c r="L36" s="78">
        <f>+July!L36+Aug!L36+Sept!L36</f>
        <v>0</v>
      </c>
      <c r="M36" s="78">
        <f>+July!M36+Aug!M36+Sept!M36</f>
        <v>0</v>
      </c>
      <c r="N36" s="78">
        <f>+July!N36+Aug!N36+Sept!N36</f>
        <v>0</v>
      </c>
      <c r="O36" s="78">
        <f>+July!O36+Aug!O36+Sept!O36</f>
        <v>0</v>
      </c>
      <c r="P36" s="78">
        <f>+July!P36+Aug!P36+Sept!P36</f>
        <v>0</v>
      </c>
      <c r="Q36" s="78">
        <f>+July!Q36+Aug!Q36+Sept!Q36</f>
        <v>0</v>
      </c>
      <c r="R36" s="78">
        <f>+July!R36+Aug!R36+Sept!R36</f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  <c r="AN36" s="6">
        <f t="shared" si="7"/>
        <v>0</v>
      </c>
      <c r="AO36" s="200">
        <f t="shared" si="8"/>
        <v>0</v>
      </c>
    </row>
    <row r="37" spans="1:41" hidden="1" x14ac:dyDescent="0.2">
      <c r="A37" s="220" t="s">
        <v>58</v>
      </c>
      <c r="B37" s="221">
        <v>240545</v>
      </c>
      <c r="C37" s="78">
        <f>+July!C37+Aug!C37+Sept!C37</f>
        <v>0</v>
      </c>
      <c r="D37" s="78">
        <f>+July!D37+Aug!D37+Sept!D37</f>
        <v>0</v>
      </c>
      <c r="E37" s="78">
        <f>+July!E37+Aug!E37+Sept!E37</f>
        <v>0</v>
      </c>
      <c r="F37" s="78">
        <f>+July!F37+Aug!F37+Sept!F37</f>
        <v>0</v>
      </c>
      <c r="G37" s="78">
        <f>+July!G37+Aug!G37+Sept!G37</f>
        <v>0</v>
      </c>
      <c r="H37" s="78">
        <f>+July!H37+Aug!H37+Sept!H37</f>
        <v>0</v>
      </c>
      <c r="I37" s="78">
        <f>+July!I37+Aug!I37+Sept!I37</f>
        <v>0</v>
      </c>
      <c r="J37" s="78">
        <f>+July!J37+Aug!J37+Sept!J37</f>
        <v>0</v>
      </c>
      <c r="K37" s="78">
        <f>+July!K37+Aug!K37+Sept!K37</f>
        <v>0</v>
      </c>
      <c r="L37" s="78">
        <f>+July!L37+Aug!L37+Sept!L37</f>
        <v>0</v>
      </c>
      <c r="M37" s="78">
        <f>+July!M37+Aug!M37+Sept!M37</f>
        <v>0</v>
      </c>
      <c r="N37" s="78">
        <f>+July!N37+Aug!N37+Sept!N37</f>
        <v>0</v>
      </c>
      <c r="O37" s="78">
        <f>+July!O37+Aug!O37+Sept!O37</f>
        <v>0</v>
      </c>
      <c r="P37" s="78">
        <f>+July!P37+Aug!P37+Sept!P37</f>
        <v>0</v>
      </c>
      <c r="Q37" s="78">
        <f>+July!Q37+Aug!Q37+Sept!Q37</f>
        <v>0</v>
      </c>
      <c r="R37" s="78">
        <f>+July!R37+Aug!R37+Sept!R37</f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  <c r="AN37" s="6">
        <f t="shared" si="7"/>
        <v>0</v>
      </c>
      <c r="AO37" s="200">
        <f t="shared" si="8"/>
        <v>0</v>
      </c>
    </row>
    <row r="38" spans="1:41" hidden="1" x14ac:dyDescent="0.2">
      <c r="A38" s="220" t="s">
        <v>59</v>
      </c>
      <c r="B38" s="221">
        <v>240560</v>
      </c>
      <c r="C38" s="78">
        <f>+July!C38+Aug!C38+Sept!C38</f>
        <v>0</v>
      </c>
      <c r="D38" s="78">
        <f>+July!D38+Aug!D38+Sept!D38</f>
        <v>0</v>
      </c>
      <c r="E38" s="78">
        <f>+July!E38+Aug!E38+Sept!E38</f>
        <v>0</v>
      </c>
      <c r="F38" s="78">
        <f>+July!F38+Aug!F38+Sept!F38</f>
        <v>0</v>
      </c>
      <c r="G38" s="78">
        <f>+July!G38+Aug!G38+Sept!G38</f>
        <v>0</v>
      </c>
      <c r="H38" s="78">
        <f>+July!H38+Aug!H38+Sept!H38</f>
        <v>0</v>
      </c>
      <c r="I38" s="78">
        <f>+July!I38+Aug!I38+Sept!I38</f>
        <v>0</v>
      </c>
      <c r="J38" s="78">
        <f>+July!J38+Aug!J38+Sept!J38</f>
        <v>0</v>
      </c>
      <c r="K38" s="78">
        <f>+July!K38+Aug!K38+Sept!K38</f>
        <v>0</v>
      </c>
      <c r="L38" s="78">
        <f>+July!L38+Aug!L38+Sept!L38</f>
        <v>0</v>
      </c>
      <c r="M38" s="78">
        <f>+July!M38+Aug!M38+Sept!M38</f>
        <v>0</v>
      </c>
      <c r="N38" s="78">
        <f>+July!N38+Aug!N38+Sept!N38</f>
        <v>0</v>
      </c>
      <c r="O38" s="78">
        <f>+July!O38+Aug!O38+Sept!O38</f>
        <v>0</v>
      </c>
      <c r="P38" s="78">
        <f>+July!P38+Aug!P38+Sept!P38</f>
        <v>0</v>
      </c>
      <c r="Q38" s="78">
        <f>+July!Q38+Aug!Q38+Sept!Q38</f>
        <v>0</v>
      </c>
      <c r="R38" s="78">
        <f>+July!R38+Aug!R38+Sept!R38</f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  <c r="AN38" s="6">
        <f t="shared" si="7"/>
        <v>0</v>
      </c>
      <c r="AO38" s="200">
        <f t="shared" si="8"/>
        <v>0</v>
      </c>
    </row>
    <row r="39" spans="1:41" hidden="1" x14ac:dyDescent="0.2">
      <c r="A39" s="220" t="s">
        <v>60</v>
      </c>
      <c r="B39" s="221">
        <v>240610</v>
      </c>
      <c r="C39" s="78">
        <f>+July!C39+Aug!C39+Sept!C39</f>
        <v>0</v>
      </c>
      <c r="D39" s="78">
        <f>+July!D39+Aug!D39+Sept!D39</f>
        <v>0</v>
      </c>
      <c r="E39" s="78">
        <f>+July!E39+Aug!E39+Sept!E39</f>
        <v>0</v>
      </c>
      <c r="F39" s="78">
        <f>+July!F39+Aug!F39+Sept!F39</f>
        <v>0</v>
      </c>
      <c r="G39" s="78">
        <f>+July!G39+Aug!G39+Sept!G39</f>
        <v>0</v>
      </c>
      <c r="H39" s="78">
        <f>+July!H39+Aug!H39+Sept!H39</f>
        <v>0</v>
      </c>
      <c r="I39" s="78">
        <f>+July!I39+Aug!I39+Sept!I39</f>
        <v>0</v>
      </c>
      <c r="J39" s="78">
        <f>+July!J39+Aug!J39+Sept!J39</f>
        <v>0</v>
      </c>
      <c r="K39" s="78">
        <f>+July!K39+Aug!K39+Sept!K39</f>
        <v>0</v>
      </c>
      <c r="L39" s="78">
        <f>+July!L39+Aug!L39+Sept!L39</f>
        <v>0</v>
      </c>
      <c r="M39" s="78">
        <f>+July!M39+Aug!M39+Sept!M39</f>
        <v>0</v>
      </c>
      <c r="N39" s="78">
        <f>+July!N39+Aug!N39+Sept!N39</f>
        <v>0</v>
      </c>
      <c r="O39" s="78">
        <f>+July!O39+Aug!O39+Sept!O39</f>
        <v>0</v>
      </c>
      <c r="P39" s="78">
        <f>+July!P39+Aug!P39+Sept!P39</f>
        <v>0</v>
      </c>
      <c r="Q39" s="78">
        <f>+July!Q39+Aug!Q39+Sept!Q39</f>
        <v>0</v>
      </c>
      <c r="R39" s="78">
        <f>+July!R39+Aug!R39+Sept!R39</f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  <c r="AN39" s="6">
        <f t="shared" si="7"/>
        <v>0</v>
      </c>
      <c r="AO39" s="200">
        <f t="shared" si="8"/>
        <v>0</v>
      </c>
    </row>
    <row r="40" spans="1:41" hidden="1" x14ac:dyDescent="0.2">
      <c r="A40" s="220" t="s">
        <v>61</v>
      </c>
      <c r="B40" s="221">
        <v>241230</v>
      </c>
      <c r="C40" s="78">
        <f>+July!C40+Aug!C40+Sept!C40</f>
        <v>0</v>
      </c>
      <c r="D40" s="78">
        <f>+July!D40+Aug!D40+Sept!D40</f>
        <v>0</v>
      </c>
      <c r="E40" s="78">
        <f>+July!E40+Aug!E40+Sept!E40</f>
        <v>0</v>
      </c>
      <c r="F40" s="78">
        <f>+July!F40+Aug!F40+Sept!F40</f>
        <v>0</v>
      </c>
      <c r="G40" s="78">
        <f>+July!G40+Aug!G40+Sept!G40</f>
        <v>0</v>
      </c>
      <c r="H40" s="78">
        <f>+July!H40+Aug!H40+Sept!H40</f>
        <v>0</v>
      </c>
      <c r="I40" s="78">
        <f>+July!I40+Aug!I40+Sept!I40</f>
        <v>0</v>
      </c>
      <c r="J40" s="78">
        <f>+July!J40+Aug!J40+Sept!J40</f>
        <v>0</v>
      </c>
      <c r="K40" s="78">
        <f>+July!K40+Aug!K40+Sept!K40</f>
        <v>0</v>
      </c>
      <c r="L40" s="78">
        <f>+July!L40+Aug!L40+Sept!L40</f>
        <v>0</v>
      </c>
      <c r="M40" s="78">
        <f>+July!M40+Aug!M40+Sept!M40</f>
        <v>0</v>
      </c>
      <c r="N40" s="78">
        <f>+July!N40+Aug!N40+Sept!N40</f>
        <v>0</v>
      </c>
      <c r="O40" s="78">
        <f>+July!O40+Aug!O40+Sept!O40</f>
        <v>0</v>
      </c>
      <c r="P40" s="78">
        <f>+July!P40+Aug!P40+Sept!P40</f>
        <v>0</v>
      </c>
      <c r="Q40" s="78">
        <f>+July!Q40+Aug!Q40+Sept!Q40</f>
        <v>0</v>
      </c>
      <c r="R40" s="78">
        <f>+July!R40+Aug!R40+Sept!R40</f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  <c r="AN40" s="6">
        <f t="shared" si="7"/>
        <v>0</v>
      </c>
      <c r="AO40" s="200">
        <f t="shared" si="8"/>
        <v>0</v>
      </c>
    </row>
    <row r="41" spans="1:41" hidden="1" x14ac:dyDescent="0.2">
      <c r="A41" s="220" t="s">
        <v>62</v>
      </c>
      <c r="B41" s="221">
        <v>240630</v>
      </c>
      <c r="C41" s="78">
        <f>+July!C41+Aug!C41+Sept!C41</f>
        <v>0</v>
      </c>
      <c r="D41" s="78">
        <f>+July!D41+Aug!D41+Sept!D41</f>
        <v>0</v>
      </c>
      <c r="E41" s="78">
        <f>+July!E41+Aug!E41+Sept!E41</f>
        <v>0</v>
      </c>
      <c r="F41" s="78">
        <f>+July!F41+Aug!F41+Sept!F41</f>
        <v>0</v>
      </c>
      <c r="G41" s="78">
        <f>+July!G41+Aug!G41+Sept!G41</f>
        <v>0</v>
      </c>
      <c r="H41" s="78">
        <f>+July!H41+Aug!H41+Sept!H41</f>
        <v>0</v>
      </c>
      <c r="I41" s="78">
        <f>+July!I41+Aug!I41+Sept!I41</f>
        <v>0</v>
      </c>
      <c r="J41" s="78">
        <f>+July!J41+Aug!J41+Sept!J41</f>
        <v>0</v>
      </c>
      <c r="K41" s="78">
        <f>+July!K41+Aug!K41+Sept!K41</f>
        <v>0</v>
      </c>
      <c r="L41" s="78">
        <f>+July!L41+Aug!L41+Sept!L41</f>
        <v>0</v>
      </c>
      <c r="M41" s="78">
        <f>+July!M41+Aug!M41+Sept!M41</f>
        <v>0</v>
      </c>
      <c r="N41" s="78">
        <f>+July!N41+Aug!N41+Sept!N41</f>
        <v>0</v>
      </c>
      <c r="O41" s="78">
        <f>+July!O41+Aug!O41+Sept!O41</f>
        <v>0</v>
      </c>
      <c r="P41" s="78">
        <f>+July!P41+Aug!P41+Sept!P41</f>
        <v>0</v>
      </c>
      <c r="Q41" s="78">
        <f>+July!Q41+Aug!Q41+Sept!Q41</f>
        <v>0</v>
      </c>
      <c r="R41" s="78">
        <f>+July!R41+Aug!R41+Sept!R41</f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  <c r="AL41" s="3"/>
      <c r="AM41" s="3"/>
      <c r="AN41" s="6">
        <f t="shared" si="7"/>
        <v>0</v>
      </c>
      <c r="AO41" s="200">
        <f t="shared" si="8"/>
        <v>0</v>
      </c>
    </row>
    <row r="42" spans="1:41" x14ac:dyDescent="0.2">
      <c r="A42" s="220" t="s">
        <v>63</v>
      </c>
      <c r="B42" s="221">
        <v>240650</v>
      </c>
      <c r="C42" s="78">
        <f>+July!C42+Aug!C42+Sept!C42</f>
        <v>0</v>
      </c>
      <c r="D42" s="78">
        <f>+July!D42+Aug!D42+Sept!D42</f>
        <v>0</v>
      </c>
      <c r="E42" s="78">
        <f>+July!E42+Aug!E42+Sept!E42</f>
        <v>0</v>
      </c>
      <c r="F42" s="78">
        <f>+July!F42+Aug!F42+Sept!F42</f>
        <v>0</v>
      </c>
      <c r="G42" s="78">
        <f>+July!G42+Aug!G42+Sept!G42</f>
        <v>0</v>
      </c>
      <c r="H42" s="78">
        <f>+July!H42+Aug!H42+Sept!H42</f>
        <v>0</v>
      </c>
      <c r="I42" s="78">
        <f>+July!I42+Aug!I42+Sept!I42</f>
        <v>0</v>
      </c>
      <c r="J42" s="78">
        <f>+July!J42+Aug!J42+Sept!J42</f>
        <v>0</v>
      </c>
      <c r="K42" s="78">
        <f>+July!K42+Aug!K42+Sept!K42</f>
        <v>0</v>
      </c>
      <c r="L42" s="78">
        <f>+July!L42+Aug!L42+Sept!L42</f>
        <v>0</v>
      </c>
      <c r="M42" s="78">
        <f>+July!M42+Aug!M42+Sept!M42</f>
        <v>0</v>
      </c>
      <c r="N42" s="78">
        <f>+July!N42+Aug!N42+Sept!N42</f>
        <v>0</v>
      </c>
      <c r="O42" s="78">
        <f>+July!O42+Aug!O42+Sept!O42</f>
        <v>0</v>
      </c>
      <c r="P42" s="78">
        <f>+July!P42+Aug!P42+Sept!P42</f>
        <v>0</v>
      </c>
      <c r="Q42" s="78">
        <f>+July!Q42+Aug!Q42+Sept!Q42</f>
        <v>0</v>
      </c>
      <c r="R42" s="78">
        <f>+July!R42+Aug!R42+Sept!R42</f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  <c r="AN42" s="6">
        <f t="shared" si="7"/>
        <v>0</v>
      </c>
      <c r="AO42" s="200">
        <f t="shared" si="8"/>
        <v>0</v>
      </c>
    </row>
    <row r="43" spans="1:41" x14ac:dyDescent="0.2">
      <c r="A43" s="220" t="s">
        <v>64</v>
      </c>
      <c r="B43" s="221">
        <v>240730</v>
      </c>
      <c r="C43" s="78">
        <f>+July!C43+Aug!C43+Sept!C43</f>
        <v>0</v>
      </c>
      <c r="D43" s="78">
        <f>+July!D43+Aug!D43+Sept!D43</f>
        <v>0</v>
      </c>
      <c r="E43" s="78">
        <f>+July!E43+Aug!E43+Sept!E43</f>
        <v>0</v>
      </c>
      <c r="F43" s="78">
        <f>+July!F43+Aug!F43+Sept!F43</f>
        <v>0</v>
      </c>
      <c r="G43" s="78">
        <f>+July!G43+Aug!G43+Sept!G43</f>
        <v>0</v>
      </c>
      <c r="H43" s="78">
        <f>+July!H43+Aug!H43+Sept!H43</f>
        <v>0</v>
      </c>
      <c r="I43" s="78">
        <f>+July!I43+Aug!I43+Sept!I43</f>
        <v>0</v>
      </c>
      <c r="J43" s="78">
        <f>+July!J43+Aug!J43+Sept!J43</f>
        <v>0</v>
      </c>
      <c r="K43" s="78">
        <f>+July!K43+Aug!K43+Sept!K43</f>
        <v>0</v>
      </c>
      <c r="L43" s="78">
        <f>+July!L43+Aug!L43+Sept!L43</f>
        <v>0</v>
      </c>
      <c r="M43" s="78">
        <f>+July!M43+Aug!M43+Sept!M43</f>
        <v>0</v>
      </c>
      <c r="N43" s="78">
        <f>+July!N43+Aug!N43+Sept!N43</f>
        <v>0</v>
      </c>
      <c r="O43" s="78">
        <f>+July!O43+Aug!O43+Sept!O43</f>
        <v>0</v>
      </c>
      <c r="P43" s="78">
        <f>+July!P43+Aug!P43+Sept!P43</f>
        <v>0</v>
      </c>
      <c r="Q43" s="78">
        <f>+July!Q43+Aug!Q43+Sept!Q43</f>
        <v>0</v>
      </c>
      <c r="R43" s="78">
        <f>+July!R43+Aug!R43+Sept!R43</f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  <c r="AL43" s="3"/>
      <c r="AM43" s="3"/>
      <c r="AN43" s="6">
        <f t="shared" si="7"/>
        <v>0</v>
      </c>
      <c r="AO43" s="200">
        <f t="shared" si="8"/>
        <v>0</v>
      </c>
    </row>
    <row r="44" spans="1:41" x14ac:dyDescent="0.2">
      <c r="A44" s="220" t="s">
        <v>65</v>
      </c>
      <c r="B44" s="221">
        <v>240720</v>
      </c>
      <c r="C44" s="78">
        <f>+July!C44+Aug!C44+Sept!C44</f>
        <v>0</v>
      </c>
      <c r="D44" s="78">
        <f>+July!D44+Aug!D44+Sept!D44</f>
        <v>0</v>
      </c>
      <c r="E44" s="78">
        <f>+July!E44+Aug!E44+Sept!E44</f>
        <v>0</v>
      </c>
      <c r="F44" s="78">
        <f>+July!F44+Aug!F44+Sept!F44</f>
        <v>0</v>
      </c>
      <c r="G44" s="78">
        <f>+July!G44+Aug!G44+Sept!G44</f>
        <v>0</v>
      </c>
      <c r="H44" s="78">
        <f>+July!H44+Aug!H44+Sept!H44</f>
        <v>0</v>
      </c>
      <c r="I44" s="78">
        <f>+July!I44+Aug!I44+Sept!I44</f>
        <v>0</v>
      </c>
      <c r="J44" s="78">
        <f>+July!J44+Aug!J44+Sept!J44</f>
        <v>0</v>
      </c>
      <c r="K44" s="78">
        <f>+July!K44+Aug!K44+Sept!K44</f>
        <v>0</v>
      </c>
      <c r="L44" s="78">
        <f>+July!L44+Aug!L44+Sept!L44</f>
        <v>0</v>
      </c>
      <c r="M44" s="78">
        <f>+July!M44+Aug!M44+Sept!M44</f>
        <v>0</v>
      </c>
      <c r="N44" s="78">
        <f>+July!N44+Aug!N44+Sept!N44</f>
        <v>0</v>
      </c>
      <c r="O44" s="78">
        <f>+July!O44+Aug!O44+Sept!O44</f>
        <v>0</v>
      </c>
      <c r="P44" s="78">
        <f>+July!P44+Aug!P44+Sept!P44</f>
        <v>0</v>
      </c>
      <c r="Q44" s="78">
        <f>+July!Q44+Aug!Q44+Sept!Q44</f>
        <v>0</v>
      </c>
      <c r="R44" s="78">
        <f>+July!R44+Aug!R44+Sept!R44</f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  <c r="AL44" s="3"/>
      <c r="AM44" s="3"/>
      <c r="AN44" s="6">
        <f t="shared" si="7"/>
        <v>0</v>
      </c>
      <c r="AO44" s="200">
        <f t="shared" si="8"/>
        <v>0</v>
      </c>
    </row>
    <row r="45" spans="1:41" x14ac:dyDescent="0.2">
      <c r="A45" s="220" t="s">
        <v>66</v>
      </c>
      <c r="B45" s="221">
        <v>240865</v>
      </c>
      <c r="C45" s="78">
        <f>+July!C45+Aug!C45+Sept!C45</f>
        <v>0</v>
      </c>
      <c r="D45" s="78">
        <f>+July!D45+Aug!D45+Sept!D45</f>
        <v>0</v>
      </c>
      <c r="E45" s="78">
        <f>+July!E45+Aug!E45+Sept!E45</f>
        <v>0</v>
      </c>
      <c r="F45" s="78">
        <f>+July!F45+Aug!F45+Sept!F45</f>
        <v>0</v>
      </c>
      <c r="G45" s="78">
        <f>+July!G45+Aug!G45+Sept!G45</f>
        <v>0</v>
      </c>
      <c r="H45" s="78">
        <f>+July!H45+Aug!H45+Sept!H45</f>
        <v>0</v>
      </c>
      <c r="I45" s="78">
        <f>+July!I45+Aug!I45+Sept!I45</f>
        <v>0</v>
      </c>
      <c r="J45" s="78">
        <f>+July!J45+Aug!J45+Sept!J45</f>
        <v>0</v>
      </c>
      <c r="K45" s="78">
        <f>+July!K45+Aug!K45+Sept!K45</f>
        <v>0</v>
      </c>
      <c r="L45" s="78">
        <f>+July!L45+Aug!L45+Sept!L45</f>
        <v>0</v>
      </c>
      <c r="M45" s="78">
        <f>+July!M45+Aug!M45+Sept!M45</f>
        <v>0</v>
      </c>
      <c r="N45" s="78">
        <f>+July!N45+Aug!N45+Sept!N45</f>
        <v>0</v>
      </c>
      <c r="O45" s="78">
        <f>+July!O45+Aug!O45+Sept!O45</f>
        <v>0</v>
      </c>
      <c r="P45" s="78">
        <f>+July!P45+Aug!P45+Sept!P45</f>
        <v>0</v>
      </c>
      <c r="Q45" s="78">
        <f>+July!Q45+Aug!Q45+Sept!Q45</f>
        <v>0</v>
      </c>
      <c r="R45" s="78">
        <f>+July!R45+Aug!R45+Sept!R45</f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  <c r="AL45" s="3"/>
      <c r="AM45" s="3"/>
      <c r="AN45" s="6">
        <f t="shared" si="7"/>
        <v>0</v>
      </c>
      <c r="AO45" s="200">
        <f t="shared" si="8"/>
        <v>0</v>
      </c>
    </row>
    <row r="46" spans="1:41" x14ac:dyDescent="0.2">
      <c r="A46" s="222" t="s">
        <v>67</v>
      </c>
      <c r="B46" s="221">
        <v>241250</v>
      </c>
      <c r="C46" s="78">
        <f>+July!C46+Aug!C46+Sept!C46</f>
        <v>0</v>
      </c>
      <c r="D46" s="78">
        <f>+July!D46+Aug!D46+Sept!D46</f>
        <v>0</v>
      </c>
      <c r="E46" s="78">
        <f>+July!E46+Aug!E46+Sept!E46</f>
        <v>0</v>
      </c>
      <c r="F46" s="78">
        <f>+July!F46+Aug!F46+Sept!F46</f>
        <v>0</v>
      </c>
      <c r="G46" s="78">
        <f>+July!G46+Aug!G46+Sept!G46</f>
        <v>0</v>
      </c>
      <c r="H46" s="78">
        <f>+July!H46+Aug!H46+Sept!H46</f>
        <v>0</v>
      </c>
      <c r="I46" s="78">
        <f>+July!I46+Aug!I46+Sept!I46</f>
        <v>0</v>
      </c>
      <c r="J46" s="78">
        <f>+July!J46+Aug!J46+Sept!J46</f>
        <v>0</v>
      </c>
      <c r="K46" s="78">
        <f>+July!K46+Aug!K46+Sept!K46</f>
        <v>0</v>
      </c>
      <c r="L46" s="78">
        <f>+July!L46+Aug!L46+Sept!L46</f>
        <v>0</v>
      </c>
      <c r="M46" s="78">
        <f>+July!M46+Aug!M46+Sept!M46</f>
        <v>0</v>
      </c>
      <c r="N46" s="78">
        <f>+July!N46+Aug!N46+Sept!N46</f>
        <v>0</v>
      </c>
      <c r="O46" s="78">
        <f>+July!O46+Aug!O46+Sept!O46</f>
        <v>0</v>
      </c>
      <c r="P46" s="78">
        <f>+July!P46+Aug!P46+Sept!P46</f>
        <v>0</v>
      </c>
      <c r="Q46" s="78">
        <f>+July!Q46+Aug!Q46+Sept!Q46</f>
        <v>0</v>
      </c>
      <c r="R46" s="78">
        <f>+July!R46+Aug!R46+Sept!R46</f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  <c r="AM46" s="3"/>
      <c r="AN46" s="6">
        <f t="shared" si="7"/>
        <v>0</v>
      </c>
      <c r="AO46" s="200">
        <f t="shared" si="8"/>
        <v>0</v>
      </c>
    </row>
    <row r="47" spans="1:41" x14ac:dyDescent="0.2">
      <c r="A47" s="220" t="s">
        <v>68</v>
      </c>
      <c r="B47" s="221">
        <v>241262</v>
      </c>
      <c r="C47" s="78">
        <f>+July!C47+Aug!C47+Sept!C47</f>
        <v>600</v>
      </c>
      <c r="D47" s="78">
        <f>+July!D47+Aug!D47+Sept!D47</f>
        <v>0</v>
      </c>
      <c r="E47" s="78">
        <f>+July!E47+Aug!E47+Sept!E47</f>
        <v>0</v>
      </c>
      <c r="F47" s="78">
        <f>+July!F47+Aug!F47+Sept!F47</f>
        <v>0</v>
      </c>
      <c r="G47" s="78">
        <f>+July!G47+Aug!G47+Sept!G47</f>
        <v>0</v>
      </c>
      <c r="H47" s="78">
        <f>+July!H47+Aug!H47+Sept!H47</f>
        <v>0</v>
      </c>
      <c r="I47" s="78">
        <f>+July!I47+Aug!I47+Sept!I47</f>
        <v>0</v>
      </c>
      <c r="J47" s="78">
        <f>+July!J47+Aug!J47+Sept!J47</f>
        <v>0</v>
      </c>
      <c r="K47" s="78">
        <f>+July!K47+Aug!K47+Sept!K47</f>
        <v>0</v>
      </c>
      <c r="L47" s="78">
        <f>+July!L47+Aug!L47+Sept!L47</f>
        <v>0</v>
      </c>
      <c r="M47" s="78">
        <f>+July!M47+Aug!M47+Sept!M47</f>
        <v>0</v>
      </c>
      <c r="N47" s="78">
        <f>+July!N47+Aug!N47+Sept!N47</f>
        <v>0</v>
      </c>
      <c r="O47" s="78">
        <f>+July!O47+Aug!O47+Sept!O47</f>
        <v>0</v>
      </c>
      <c r="P47" s="78">
        <f>+July!P47+Aug!P47+Sept!P47</f>
        <v>0</v>
      </c>
      <c r="Q47" s="78">
        <f>+July!Q47+Aug!Q47+Sept!Q47</f>
        <v>0</v>
      </c>
      <c r="R47" s="78">
        <f>+July!R47+Aug!R47+Sept!R47</f>
        <v>0</v>
      </c>
      <c r="S47" s="24">
        <f t="shared" si="0"/>
        <v>600</v>
      </c>
      <c r="T47" s="7"/>
      <c r="U47" s="67">
        <f t="shared" si="3"/>
        <v>504</v>
      </c>
      <c r="V47" s="68">
        <f t="shared" si="4"/>
        <v>96</v>
      </c>
      <c r="W47" s="44">
        <f t="shared" si="5"/>
        <v>600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  <c r="AM47" s="3"/>
      <c r="AN47" s="6">
        <f t="shared" si="7"/>
        <v>504</v>
      </c>
      <c r="AO47" s="200">
        <f t="shared" si="8"/>
        <v>0</v>
      </c>
    </row>
    <row r="48" spans="1:41" x14ac:dyDescent="0.2">
      <c r="A48" s="220" t="s">
        <v>69</v>
      </c>
      <c r="B48" s="221">
        <v>241270</v>
      </c>
      <c r="C48" s="78">
        <f>+July!C48+Aug!C48+Sept!C48</f>
        <v>1200</v>
      </c>
      <c r="D48" s="78">
        <f>+July!D48+Aug!D48+Sept!D48</f>
        <v>0</v>
      </c>
      <c r="E48" s="78">
        <f>+July!E48+Aug!E48+Sept!E48</f>
        <v>0</v>
      </c>
      <c r="F48" s="78">
        <f>+July!F48+Aug!F48+Sept!F48</f>
        <v>0</v>
      </c>
      <c r="G48" s="78">
        <f>+July!G48+Aug!G48+Sept!G48</f>
        <v>0</v>
      </c>
      <c r="H48" s="78">
        <f>+July!H48+Aug!H48+Sept!H48</f>
        <v>0</v>
      </c>
      <c r="I48" s="78">
        <f>+July!I48+Aug!I48+Sept!I48</f>
        <v>0</v>
      </c>
      <c r="J48" s="78">
        <f>+July!J48+Aug!J48+Sept!J48</f>
        <v>0</v>
      </c>
      <c r="K48" s="78">
        <f>+July!K48+Aug!K48+Sept!K48</f>
        <v>0</v>
      </c>
      <c r="L48" s="78">
        <f>+July!L48+Aug!L48+Sept!L48</f>
        <v>0</v>
      </c>
      <c r="M48" s="78">
        <f>+July!M48+Aug!M48+Sept!M48</f>
        <v>0</v>
      </c>
      <c r="N48" s="78">
        <f>+July!N48+Aug!N48+Sept!N48</f>
        <v>0</v>
      </c>
      <c r="O48" s="78">
        <f>+July!O48+Aug!O48+Sept!O48</f>
        <v>0</v>
      </c>
      <c r="P48" s="78">
        <f>+July!P48+Aug!P48+Sept!P48</f>
        <v>0</v>
      </c>
      <c r="Q48" s="78">
        <f>+July!Q48+Aug!Q48+Sept!Q48</f>
        <v>0</v>
      </c>
      <c r="R48" s="78">
        <f>+July!R48+Aug!R48+Sept!R48</f>
        <v>0</v>
      </c>
      <c r="S48" s="24">
        <f t="shared" si="0"/>
        <v>1200</v>
      </c>
      <c r="T48" s="7"/>
      <c r="U48" s="67">
        <f t="shared" si="3"/>
        <v>1008</v>
      </c>
      <c r="V48" s="68">
        <f t="shared" si="4"/>
        <v>192</v>
      </c>
      <c r="W48" s="44">
        <f t="shared" si="5"/>
        <v>1200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  <c r="AM48" s="3"/>
      <c r="AN48" s="6">
        <f t="shared" si="7"/>
        <v>1008</v>
      </c>
      <c r="AO48" s="200">
        <f t="shared" si="8"/>
        <v>0</v>
      </c>
    </row>
    <row r="49" spans="1:41" x14ac:dyDescent="0.2">
      <c r="A49" s="220" t="s">
        <v>70</v>
      </c>
      <c r="B49" s="221">
        <v>241265</v>
      </c>
      <c r="C49" s="78">
        <f>+July!C49+Aug!C49+Sept!C49</f>
        <v>0</v>
      </c>
      <c r="D49" s="78">
        <f>+July!D49+Aug!D49+Sept!D49</f>
        <v>0</v>
      </c>
      <c r="E49" s="78">
        <f>+July!E49+Aug!E49+Sept!E49</f>
        <v>0</v>
      </c>
      <c r="F49" s="78">
        <f>+July!F49+Aug!F49+Sept!F49</f>
        <v>0</v>
      </c>
      <c r="G49" s="78">
        <f>+July!G49+Aug!G49+Sept!G49</f>
        <v>0</v>
      </c>
      <c r="H49" s="78">
        <f>+July!H49+Aug!H49+Sept!H49</f>
        <v>0</v>
      </c>
      <c r="I49" s="78">
        <f>+July!I49+Aug!I49+Sept!I49</f>
        <v>0</v>
      </c>
      <c r="J49" s="78">
        <f>+July!J49+Aug!J49+Sept!J49</f>
        <v>0</v>
      </c>
      <c r="K49" s="78">
        <f>+July!K49+Aug!K49+Sept!K49</f>
        <v>0</v>
      </c>
      <c r="L49" s="78">
        <f>+July!L49+Aug!L49+Sept!L49</f>
        <v>0</v>
      </c>
      <c r="M49" s="78">
        <f>+July!M49+Aug!M49+Sept!M49</f>
        <v>0</v>
      </c>
      <c r="N49" s="78">
        <f>+July!N49+Aug!N49+Sept!N49</f>
        <v>0</v>
      </c>
      <c r="O49" s="78">
        <f>+July!O49+Aug!O49+Sept!O49</f>
        <v>0</v>
      </c>
      <c r="P49" s="78">
        <f>+July!P49+Aug!P49+Sept!P49</f>
        <v>0</v>
      </c>
      <c r="Q49" s="78">
        <f>+July!Q49+Aug!Q49+Sept!Q49</f>
        <v>0</v>
      </c>
      <c r="R49" s="78">
        <f>+July!R49+Aug!R49+Sept!R49</f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  <c r="AM49" s="3"/>
      <c r="AN49" s="6">
        <f t="shared" si="7"/>
        <v>0</v>
      </c>
      <c r="AO49" s="200">
        <f t="shared" si="8"/>
        <v>0</v>
      </c>
    </row>
    <row r="50" spans="1:41" x14ac:dyDescent="0.2">
      <c r="A50" s="220" t="s">
        <v>71</v>
      </c>
      <c r="B50" s="221">
        <v>241275</v>
      </c>
      <c r="C50" s="78">
        <f>+July!C50+Aug!C50+Sept!C50</f>
        <v>1874.96</v>
      </c>
      <c r="D50" s="78">
        <f>+July!D50+Aug!D50+Sept!D50</f>
        <v>0</v>
      </c>
      <c r="E50" s="78">
        <f>+July!E50+Aug!E50+Sept!E50</f>
        <v>0</v>
      </c>
      <c r="F50" s="78">
        <f>+July!F50+Aug!F50+Sept!F50</f>
        <v>0</v>
      </c>
      <c r="G50" s="78">
        <f>+July!G50+Aug!G50+Sept!G50</f>
        <v>0</v>
      </c>
      <c r="H50" s="78">
        <f>+July!H50+Aug!H50+Sept!H50</f>
        <v>0</v>
      </c>
      <c r="I50" s="78">
        <f>+July!I50+Aug!I50+Sept!I50</f>
        <v>0</v>
      </c>
      <c r="J50" s="78">
        <f>+July!J50+Aug!J50+Sept!J50</f>
        <v>0</v>
      </c>
      <c r="K50" s="78">
        <f>+July!K50+Aug!K50+Sept!K50</f>
        <v>0</v>
      </c>
      <c r="L50" s="78">
        <f>+July!L50+Aug!L50+Sept!L50</f>
        <v>0</v>
      </c>
      <c r="M50" s="78">
        <f>+July!M50+Aug!M50+Sept!M50</f>
        <v>0</v>
      </c>
      <c r="N50" s="78">
        <f>+July!N50+Aug!N50+Sept!N50</f>
        <v>0</v>
      </c>
      <c r="O50" s="78">
        <f>+July!O50+Aug!O50+Sept!O50</f>
        <v>0</v>
      </c>
      <c r="P50" s="78">
        <f>+July!P50+Aug!P50+Sept!P50</f>
        <v>0</v>
      </c>
      <c r="Q50" s="78">
        <f>+July!Q50+Aug!Q50+Sept!Q50</f>
        <v>0</v>
      </c>
      <c r="R50" s="78">
        <f>+July!R50+Aug!R50+Sept!R50</f>
        <v>0</v>
      </c>
      <c r="S50" s="24">
        <f t="shared" si="0"/>
        <v>1874.96</v>
      </c>
      <c r="T50" s="7"/>
      <c r="U50" s="67">
        <f t="shared" si="3"/>
        <v>1574.9664</v>
      </c>
      <c r="V50" s="68">
        <f t="shared" si="4"/>
        <v>299.99360000000001</v>
      </c>
      <c r="W50" s="44">
        <f t="shared" si="5"/>
        <v>1874.96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  <c r="AM50" s="3"/>
      <c r="AN50" s="6">
        <f t="shared" si="7"/>
        <v>1574.9664</v>
      </c>
      <c r="AO50" s="200">
        <f t="shared" si="8"/>
        <v>0</v>
      </c>
    </row>
    <row r="51" spans="1:41" x14ac:dyDescent="0.2">
      <c r="A51" s="220" t="s">
        <v>72</v>
      </c>
      <c r="B51" s="221">
        <v>240750</v>
      </c>
      <c r="C51" s="78">
        <f>+July!C51+Aug!C51+Sept!C51</f>
        <v>0</v>
      </c>
      <c r="D51" s="78">
        <f>+July!D51+Aug!D51+Sept!D51</f>
        <v>0</v>
      </c>
      <c r="E51" s="78">
        <f>+July!E51+Aug!E51+Sept!E51</f>
        <v>0</v>
      </c>
      <c r="F51" s="78">
        <f>+July!F51+Aug!F51+Sept!F51</f>
        <v>0</v>
      </c>
      <c r="G51" s="78">
        <f>+July!G51+Aug!G51+Sept!G51</f>
        <v>0</v>
      </c>
      <c r="H51" s="78">
        <f>+July!H51+Aug!H51+Sept!H51</f>
        <v>0</v>
      </c>
      <c r="I51" s="78">
        <f>+July!I51+Aug!I51+Sept!I51</f>
        <v>0</v>
      </c>
      <c r="J51" s="78">
        <f>+July!J51+Aug!J51+Sept!J51</f>
        <v>0</v>
      </c>
      <c r="K51" s="78">
        <f>+July!K51+Aug!K51+Sept!K51</f>
        <v>0</v>
      </c>
      <c r="L51" s="78">
        <f>+July!L51+Aug!L51+Sept!L51</f>
        <v>0</v>
      </c>
      <c r="M51" s="78">
        <f>+July!M51+Aug!M51+Sept!M51</f>
        <v>0</v>
      </c>
      <c r="N51" s="78">
        <f>+July!N51+Aug!N51+Sept!N51</f>
        <v>0</v>
      </c>
      <c r="O51" s="78">
        <f>+July!O51+Aug!O51+Sept!O51</f>
        <v>0</v>
      </c>
      <c r="P51" s="78">
        <f>+July!P51+Aug!P51+Sept!P51</f>
        <v>0</v>
      </c>
      <c r="Q51" s="78">
        <f>+July!Q51+Aug!Q51+Sept!Q51</f>
        <v>0</v>
      </c>
      <c r="R51" s="78">
        <f>+July!R51+Aug!R51+Sept!R51</f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  <c r="AM51" s="3"/>
      <c r="AN51" s="6">
        <f t="shared" si="7"/>
        <v>0</v>
      </c>
      <c r="AO51" s="200">
        <f t="shared" si="8"/>
        <v>0</v>
      </c>
    </row>
    <row r="52" spans="1:41" x14ac:dyDescent="0.2">
      <c r="A52" s="220" t="s">
        <v>73</v>
      </c>
      <c r="B52" s="221">
        <v>240790</v>
      </c>
      <c r="C52" s="78">
        <f>+July!C52+Aug!C52+Sept!C52</f>
        <v>750</v>
      </c>
      <c r="D52" s="78">
        <f>+July!D52+Aug!D52+Sept!D52</f>
        <v>0</v>
      </c>
      <c r="E52" s="78">
        <f>+July!E52+Aug!E52+Sept!E52</f>
        <v>0</v>
      </c>
      <c r="F52" s="78">
        <f>+July!F52+Aug!F52+Sept!F52</f>
        <v>0</v>
      </c>
      <c r="G52" s="78">
        <f>+July!G52+Aug!G52+Sept!G52</f>
        <v>0</v>
      </c>
      <c r="H52" s="78">
        <f>+July!H52+Aug!H52+Sept!H52</f>
        <v>435</v>
      </c>
      <c r="I52" s="78">
        <f>+July!I52+Aug!I52+Sept!I52</f>
        <v>0</v>
      </c>
      <c r="J52" s="78">
        <f>+July!J52+Aug!J52+Sept!J52</f>
        <v>0</v>
      </c>
      <c r="K52" s="78">
        <f>+July!K52+Aug!K52+Sept!K52</f>
        <v>0</v>
      </c>
      <c r="L52" s="78">
        <f>+July!L52+Aug!L52+Sept!L52</f>
        <v>0</v>
      </c>
      <c r="M52" s="78">
        <f>+July!M52+Aug!M52+Sept!M52</f>
        <v>0</v>
      </c>
      <c r="N52" s="78">
        <f>+July!N52+Aug!N52+Sept!N52</f>
        <v>0</v>
      </c>
      <c r="O52" s="78">
        <f>+July!O52+Aug!O52+Sept!O52</f>
        <v>0</v>
      </c>
      <c r="P52" s="78">
        <f>+July!P52+Aug!P52+Sept!P52</f>
        <v>0</v>
      </c>
      <c r="Q52" s="78">
        <f>+July!Q52+Aug!Q52+Sept!Q52</f>
        <v>0</v>
      </c>
      <c r="R52" s="78">
        <f>+July!R52+Aug!R52+Sept!R52</f>
        <v>0</v>
      </c>
      <c r="S52" s="24">
        <f t="shared" si="0"/>
        <v>1185</v>
      </c>
      <c r="T52" s="7"/>
      <c r="U52" s="67">
        <f t="shared" si="3"/>
        <v>630</v>
      </c>
      <c r="V52" s="68">
        <f t="shared" si="4"/>
        <v>120</v>
      </c>
      <c r="W52" s="44">
        <f t="shared" si="5"/>
        <v>750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  <c r="AM52" s="3"/>
      <c r="AN52" s="6">
        <f t="shared" si="7"/>
        <v>630</v>
      </c>
      <c r="AO52" s="200">
        <f t="shared" si="8"/>
        <v>0</v>
      </c>
    </row>
    <row r="53" spans="1:41" x14ac:dyDescent="0.2">
      <c r="A53" s="220" t="s">
        <v>74</v>
      </c>
      <c r="B53" s="221">
        <v>240810</v>
      </c>
      <c r="C53" s="78">
        <f>+July!C53+Aug!C53+Sept!C53</f>
        <v>3600</v>
      </c>
      <c r="D53" s="78">
        <f>+July!D53+Aug!D53+Sept!D53</f>
        <v>0</v>
      </c>
      <c r="E53" s="78">
        <f>+July!E53+Aug!E53+Sept!E53</f>
        <v>0</v>
      </c>
      <c r="F53" s="78">
        <f>+July!F53+Aug!F53+Sept!F53</f>
        <v>0</v>
      </c>
      <c r="G53" s="78">
        <f>+July!G53+Aug!G53+Sept!G53</f>
        <v>200</v>
      </c>
      <c r="H53" s="78">
        <f>+July!H53+Aug!H53+Sept!H53</f>
        <v>0</v>
      </c>
      <c r="I53" s="78">
        <f>+July!I53+Aug!I53+Sept!I53</f>
        <v>0</v>
      </c>
      <c r="J53" s="78">
        <f>+July!J53+Aug!J53+Sept!J53</f>
        <v>0</v>
      </c>
      <c r="K53" s="78">
        <f>+July!K53+Aug!K53+Sept!K53</f>
        <v>0</v>
      </c>
      <c r="L53" s="78">
        <f>+July!L53+Aug!L53+Sept!L53</f>
        <v>0</v>
      </c>
      <c r="M53" s="78">
        <f>+July!M53+Aug!M53+Sept!M53</f>
        <v>0</v>
      </c>
      <c r="N53" s="78">
        <f>+July!N53+Aug!N53+Sept!N53</f>
        <v>0</v>
      </c>
      <c r="O53" s="78">
        <f>+July!O53+Aug!O53+Sept!O53</f>
        <v>0</v>
      </c>
      <c r="P53" s="78">
        <f>+July!P53+Aug!P53+Sept!P53</f>
        <v>0</v>
      </c>
      <c r="Q53" s="78">
        <f>+July!Q53+Aug!Q53+Sept!Q53</f>
        <v>0</v>
      </c>
      <c r="R53" s="78">
        <f>+July!R53+Aug!R53+Sept!R53</f>
        <v>0</v>
      </c>
      <c r="S53" s="24">
        <f t="shared" si="0"/>
        <v>3800</v>
      </c>
      <c r="T53" s="7"/>
      <c r="U53" s="67">
        <f t="shared" si="3"/>
        <v>3024</v>
      </c>
      <c r="V53" s="68">
        <f t="shared" si="4"/>
        <v>576</v>
      </c>
      <c r="W53" s="44">
        <f t="shared" si="5"/>
        <v>3600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100</v>
      </c>
      <c r="AJ53" s="59">
        <f t="shared" si="2"/>
        <v>100</v>
      </c>
      <c r="AK53" s="60">
        <f t="shared" si="6"/>
        <v>200</v>
      </c>
      <c r="AM53" s="3"/>
      <c r="AN53" s="6">
        <f t="shared" si="7"/>
        <v>3024</v>
      </c>
      <c r="AO53" s="200">
        <f t="shared" si="8"/>
        <v>0</v>
      </c>
    </row>
    <row r="54" spans="1:41" x14ac:dyDescent="0.2">
      <c r="A54" s="220" t="s">
        <v>75</v>
      </c>
      <c r="B54" s="221">
        <v>240820</v>
      </c>
      <c r="C54" s="78">
        <f>+July!C54+Aug!C54+Sept!C54</f>
        <v>0</v>
      </c>
      <c r="D54" s="78">
        <f>+July!D54+Aug!D54+Sept!D54</f>
        <v>0</v>
      </c>
      <c r="E54" s="78">
        <f>+July!E54+Aug!E54+Sept!E54</f>
        <v>0</v>
      </c>
      <c r="F54" s="78">
        <f>+July!F54+Aug!F54+Sept!F54</f>
        <v>0</v>
      </c>
      <c r="G54" s="78">
        <f>+July!G54+Aug!G54+Sept!G54</f>
        <v>0</v>
      </c>
      <c r="H54" s="78">
        <f>+July!H54+Aug!H54+Sept!H54</f>
        <v>0</v>
      </c>
      <c r="I54" s="78">
        <f>+July!I54+Aug!I54+Sept!I54</f>
        <v>0</v>
      </c>
      <c r="J54" s="78">
        <f>+July!J54+Aug!J54+Sept!J54</f>
        <v>0</v>
      </c>
      <c r="K54" s="78">
        <f>+July!K54+Aug!K54+Sept!K54</f>
        <v>0</v>
      </c>
      <c r="L54" s="78">
        <f>+July!L54+Aug!L54+Sept!L54</f>
        <v>0</v>
      </c>
      <c r="M54" s="78">
        <f>+July!M54+Aug!M54+Sept!M54</f>
        <v>0</v>
      </c>
      <c r="N54" s="78">
        <f>+July!N54+Aug!N54+Sept!N54</f>
        <v>0</v>
      </c>
      <c r="O54" s="78">
        <f>+July!O54+Aug!O54+Sept!O54</f>
        <v>0</v>
      </c>
      <c r="P54" s="78">
        <f>+July!P54+Aug!P54+Sept!P54</f>
        <v>0</v>
      </c>
      <c r="Q54" s="78">
        <f>+July!Q54+Aug!Q54+Sept!Q54</f>
        <v>0</v>
      </c>
      <c r="R54" s="78">
        <f>+July!R54+Aug!R54+Sept!R54</f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  <c r="AM54" s="3"/>
      <c r="AN54" s="6">
        <f t="shared" si="7"/>
        <v>0</v>
      </c>
      <c r="AO54" s="200">
        <f t="shared" si="8"/>
        <v>0</v>
      </c>
    </row>
    <row r="55" spans="1:41" x14ac:dyDescent="0.2">
      <c r="A55" s="220" t="s">
        <v>76</v>
      </c>
      <c r="B55" s="221">
        <v>240840</v>
      </c>
      <c r="C55" s="78">
        <f>+July!C55+Aug!C55+Sept!C55</f>
        <v>0</v>
      </c>
      <c r="D55" s="78">
        <f>+July!D55+Aug!D55+Sept!D55</f>
        <v>0</v>
      </c>
      <c r="E55" s="78">
        <f>+July!E55+Aug!E55+Sept!E55</f>
        <v>0</v>
      </c>
      <c r="F55" s="78">
        <f>+July!F55+Aug!F55+Sept!F55</f>
        <v>0</v>
      </c>
      <c r="G55" s="78">
        <f>+July!G55+Aug!G55+Sept!G55</f>
        <v>0</v>
      </c>
      <c r="H55" s="78">
        <f>+July!H55+Aug!H55+Sept!H55</f>
        <v>0</v>
      </c>
      <c r="I55" s="78">
        <f>+July!I55+Aug!I55+Sept!I55</f>
        <v>0</v>
      </c>
      <c r="J55" s="78">
        <f>+July!J55+Aug!J55+Sept!J55</f>
        <v>0</v>
      </c>
      <c r="K55" s="78">
        <f>+July!K55+Aug!K55+Sept!K55</f>
        <v>0</v>
      </c>
      <c r="L55" s="78">
        <f>+July!L55+Aug!L55+Sept!L55</f>
        <v>0</v>
      </c>
      <c r="M55" s="78">
        <f>+July!M55+Aug!M55+Sept!M55</f>
        <v>0</v>
      </c>
      <c r="N55" s="78">
        <f>+July!N55+Aug!N55+Sept!N55</f>
        <v>0</v>
      </c>
      <c r="O55" s="78">
        <f>+July!O55+Aug!O55+Sept!O55</f>
        <v>0</v>
      </c>
      <c r="P55" s="78">
        <f>+July!P55+Aug!P55+Sept!P55</f>
        <v>0</v>
      </c>
      <c r="Q55" s="78">
        <f>+July!Q55+Aug!Q55+Sept!Q55</f>
        <v>0</v>
      </c>
      <c r="R55" s="78">
        <f>+July!R55+Aug!R55+Sept!R55</f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  <c r="AM55" s="3"/>
      <c r="AN55" s="6">
        <f t="shared" si="7"/>
        <v>0</v>
      </c>
      <c r="AO55" s="200">
        <f t="shared" si="8"/>
        <v>0</v>
      </c>
    </row>
    <row r="56" spans="1:41" x14ac:dyDescent="0.2">
      <c r="A56" s="220" t="s">
        <v>77</v>
      </c>
      <c r="B56" s="221">
        <v>240900</v>
      </c>
      <c r="C56" s="78">
        <f>+July!C56+Aug!C56+Sept!C56</f>
        <v>100</v>
      </c>
      <c r="D56" s="78">
        <f>+July!D56+Aug!D56+Sept!D56</f>
        <v>0</v>
      </c>
      <c r="E56" s="78">
        <f>+July!E56+Aug!E56+Sept!E56</f>
        <v>0</v>
      </c>
      <c r="F56" s="78">
        <f>+July!F56+Aug!F56+Sept!F56</f>
        <v>0</v>
      </c>
      <c r="G56" s="78">
        <f>+July!G56+Aug!G56+Sept!G56</f>
        <v>0</v>
      </c>
      <c r="H56" s="78">
        <f>+July!H56+Aug!H56+Sept!H56</f>
        <v>0</v>
      </c>
      <c r="I56" s="78">
        <f>+July!I56+Aug!I56+Sept!I56</f>
        <v>0</v>
      </c>
      <c r="J56" s="78">
        <f>+July!J56+Aug!J56+Sept!J56</f>
        <v>0</v>
      </c>
      <c r="K56" s="78">
        <f>+July!K56+Aug!K56+Sept!K56</f>
        <v>0</v>
      </c>
      <c r="L56" s="78">
        <f>+July!L56+Aug!L56+Sept!L56</f>
        <v>0</v>
      </c>
      <c r="M56" s="78">
        <f>+July!M56+Aug!M56+Sept!M56</f>
        <v>0</v>
      </c>
      <c r="N56" s="78">
        <f>+July!N56+Aug!N56+Sept!N56</f>
        <v>0</v>
      </c>
      <c r="O56" s="78">
        <f>+July!O56+Aug!O56+Sept!O56</f>
        <v>0</v>
      </c>
      <c r="P56" s="78">
        <f>+July!P56+Aug!P56+Sept!P56</f>
        <v>0</v>
      </c>
      <c r="Q56" s="78">
        <f>+July!Q56+Aug!Q56+Sept!Q56</f>
        <v>0</v>
      </c>
      <c r="R56" s="78">
        <f>+July!R56+Aug!R56+Sept!R56</f>
        <v>0</v>
      </c>
      <c r="S56" s="24">
        <f t="shared" si="0"/>
        <v>100</v>
      </c>
      <c r="T56" s="7"/>
      <c r="U56" s="67">
        <f t="shared" si="3"/>
        <v>84</v>
      </c>
      <c r="V56" s="68">
        <f t="shared" si="4"/>
        <v>16</v>
      </c>
      <c r="W56" s="44">
        <f t="shared" si="5"/>
        <v>100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  <c r="AM56" s="3"/>
      <c r="AN56" s="6">
        <f t="shared" si="7"/>
        <v>84</v>
      </c>
      <c r="AO56" s="200">
        <f t="shared" si="8"/>
        <v>0</v>
      </c>
    </row>
    <row r="57" spans="1:41" x14ac:dyDescent="0.2">
      <c r="A57" s="220" t="s">
        <v>78</v>
      </c>
      <c r="B57" s="221">
        <v>240930</v>
      </c>
      <c r="C57" s="78">
        <f>+July!C57+Aug!C57+Sept!C57</f>
        <v>1750</v>
      </c>
      <c r="D57" s="78">
        <f>+July!D57+Aug!D57+Sept!D57</f>
        <v>0</v>
      </c>
      <c r="E57" s="78">
        <f>+July!E57+Aug!E57+Sept!E57</f>
        <v>875</v>
      </c>
      <c r="F57" s="78">
        <f>+July!F57+Aug!F57+Sept!F57</f>
        <v>300</v>
      </c>
      <c r="G57" s="78">
        <f>+July!G57+Aug!G57+Sept!G57</f>
        <v>0</v>
      </c>
      <c r="H57" s="78">
        <f>+July!H57+Aug!H57+Sept!H57</f>
        <v>0</v>
      </c>
      <c r="I57" s="78">
        <f>+July!I57+Aug!I57+Sept!I57</f>
        <v>0</v>
      </c>
      <c r="J57" s="78">
        <f>+July!J57+Aug!J57+Sept!J57</f>
        <v>0</v>
      </c>
      <c r="K57" s="78">
        <f>+July!K57+Aug!K57+Sept!K57</f>
        <v>0</v>
      </c>
      <c r="L57" s="78">
        <f>+July!L57+Aug!L57+Sept!L57</f>
        <v>0</v>
      </c>
      <c r="M57" s="78">
        <f>+July!M57+Aug!M57+Sept!M57</f>
        <v>0</v>
      </c>
      <c r="N57" s="78">
        <f>+July!N57+Aug!N57+Sept!N57</f>
        <v>0</v>
      </c>
      <c r="O57" s="78">
        <f>+July!O57+Aug!O57+Sept!O57</f>
        <v>0</v>
      </c>
      <c r="P57" s="78">
        <f>+July!P57+Aug!P57+Sept!P57</f>
        <v>0</v>
      </c>
      <c r="Q57" s="78">
        <f>+July!Q57+Aug!Q57+Sept!Q57</f>
        <v>0</v>
      </c>
      <c r="R57" s="78">
        <f>+July!R57+Aug!R57+Sept!R57</f>
        <v>0</v>
      </c>
      <c r="S57" s="24">
        <f t="shared" si="0"/>
        <v>2925</v>
      </c>
      <c r="T57" s="7"/>
      <c r="U57" s="67">
        <f t="shared" si="3"/>
        <v>1470</v>
      </c>
      <c r="V57" s="68">
        <f t="shared" si="4"/>
        <v>280</v>
      </c>
      <c r="W57" s="44">
        <f t="shared" si="5"/>
        <v>1750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  <c r="AM57" s="3"/>
      <c r="AN57" s="6">
        <f t="shared" si="7"/>
        <v>1470</v>
      </c>
      <c r="AO57" s="200">
        <f t="shared" si="8"/>
        <v>0</v>
      </c>
    </row>
    <row r="58" spans="1:41" x14ac:dyDescent="0.2">
      <c r="A58" s="220" t="s">
        <v>79</v>
      </c>
      <c r="B58" s="221">
        <v>240920</v>
      </c>
      <c r="C58" s="78">
        <f>+July!C58+Aug!C58+Sept!C58</f>
        <v>1016</v>
      </c>
      <c r="D58" s="78">
        <f>+July!D58+Aug!D58+Sept!D58</f>
        <v>0</v>
      </c>
      <c r="E58" s="78">
        <f>+July!E58+Aug!E58+Sept!E58</f>
        <v>0</v>
      </c>
      <c r="F58" s="78">
        <f>+July!F58+Aug!F58+Sept!F58</f>
        <v>0</v>
      </c>
      <c r="G58" s="78">
        <f>+July!G58+Aug!G58+Sept!G58</f>
        <v>0</v>
      </c>
      <c r="H58" s="78">
        <f>+July!H58+Aug!H58+Sept!H58</f>
        <v>0</v>
      </c>
      <c r="I58" s="78">
        <f>+July!I58+Aug!I58+Sept!I58</f>
        <v>0</v>
      </c>
      <c r="J58" s="78">
        <f>+July!J58+Aug!J58+Sept!J58</f>
        <v>0</v>
      </c>
      <c r="K58" s="78">
        <f>+July!K58+Aug!K58+Sept!K58</f>
        <v>0</v>
      </c>
      <c r="L58" s="78">
        <f>+July!L58+Aug!L58+Sept!L58</f>
        <v>0</v>
      </c>
      <c r="M58" s="78">
        <f>+July!M58+Aug!M58+Sept!M58</f>
        <v>0</v>
      </c>
      <c r="N58" s="78">
        <f>+July!N58+Aug!N58+Sept!N58</f>
        <v>0</v>
      </c>
      <c r="O58" s="78">
        <f>+July!O58+Aug!O58+Sept!O58</f>
        <v>0</v>
      </c>
      <c r="P58" s="78">
        <f>+July!P58+Aug!P58+Sept!P58</f>
        <v>0</v>
      </c>
      <c r="Q58" s="78">
        <f>+July!Q58+Aug!Q58+Sept!Q58</f>
        <v>0</v>
      </c>
      <c r="R58" s="78">
        <f>+July!R58+Aug!R58+Sept!R58</f>
        <v>0</v>
      </c>
      <c r="S58" s="24">
        <f t="shared" si="0"/>
        <v>1016</v>
      </c>
      <c r="T58" s="7"/>
      <c r="U58" s="67">
        <f t="shared" si="3"/>
        <v>853.43999999999994</v>
      </c>
      <c r="V58" s="68">
        <f t="shared" si="4"/>
        <v>162.56</v>
      </c>
      <c r="W58" s="44">
        <f t="shared" si="5"/>
        <v>1016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  <c r="AM58" s="3"/>
      <c r="AN58" s="6">
        <f t="shared" si="7"/>
        <v>853.43999999999994</v>
      </c>
      <c r="AO58" s="200">
        <f t="shared" si="8"/>
        <v>0</v>
      </c>
    </row>
    <row r="59" spans="1:41" hidden="1" x14ac:dyDescent="0.2">
      <c r="A59" s="220" t="s">
        <v>80</v>
      </c>
      <c r="B59" s="221">
        <v>241300</v>
      </c>
      <c r="C59" s="78">
        <f>+July!C59+Aug!C59+Sept!C59</f>
        <v>2500</v>
      </c>
      <c r="D59" s="78">
        <f>+July!D59+Aug!D59+Sept!D59</f>
        <v>0</v>
      </c>
      <c r="E59" s="78">
        <f>+July!E59+Aug!E59+Sept!E59</f>
        <v>0</v>
      </c>
      <c r="F59" s="78">
        <f>+July!F59+Aug!F59+Sept!F59</f>
        <v>0</v>
      </c>
      <c r="G59" s="78">
        <f>+July!G59+Aug!G59+Sept!G59</f>
        <v>50</v>
      </c>
      <c r="H59" s="78">
        <f>+July!H59+Aug!H59+Sept!H59</f>
        <v>0</v>
      </c>
      <c r="I59" s="78">
        <f>+July!I59+Aug!I59+Sept!I59</f>
        <v>0</v>
      </c>
      <c r="J59" s="78">
        <f>+July!J59+Aug!J59+Sept!J59</f>
        <v>0</v>
      </c>
      <c r="K59" s="78">
        <f>+July!K59+Aug!K59+Sept!K59</f>
        <v>0</v>
      </c>
      <c r="L59" s="78">
        <f>+July!L59+Aug!L59+Sept!L59</f>
        <v>0</v>
      </c>
      <c r="M59" s="78">
        <f>+July!M59+Aug!M59+Sept!M59</f>
        <v>0</v>
      </c>
      <c r="N59" s="78">
        <f>+July!N59+Aug!N59+Sept!N59</f>
        <v>0</v>
      </c>
      <c r="O59" s="78">
        <f>+July!O59+Aug!O59+Sept!O59</f>
        <v>0</v>
      </c>
      <c r="P59" s="78">
        <f>+July!P59+Aug!P59+Sept!P59</f>
        <v>0</v>
      </c>
      <c r="Q59" s="78">
        <f>+July!Q59+Aug!Q59+Sept!Q59</f>
        <v>0</v>
      </c>
      <c r="R59" s="78">
        <f>+July!R59+Aug!R59+Sept!R59</f>
        <v>0</v>
      </c>
      <c r="S59" s="24">
        <f t="shared" si="0"/>
        <v>2550</v>
      </c>
      <c r="T59" s="7"/>
      <c r="U59" s="67">
        <f t="shared" si="3"/>
        <v>2100</v>
      </c>
      <c r="V59" s="68">
        <f t="shared" si="4"/>
        <v>400</v>
      </c>
      <c r="W59" s="44">
        <f t="shared" si="5"/>
        <v>2500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25</v>
      </c>
      <c r="AJ59" s="59">
        <f t="shared" si="2"/>
        <v>25</v>
      </c>
      <c r="AK59" s="60">
        <f t="shared" si="6"/>
        <v>50</v>
      </c>
      <c r="AM59" s="3"/>
      <c r="AN59" s="6">
        <f t="shared" si="7"/>
        <v>2100</v>
      </c>
      <c r="AO59" s="200">
        <f t="shared" si="8"/>
        <v>0</v>
      </c>
    </row>
    <row r="60" spans="1:41" x14ac:dyDescent="0.2">
      <c r="A60" s="220" t="s">
        <v>81</v>
      </c>
      <c r="B60" s="221">
        <v>241320</v>
      </c>
      <c r="C60" s="78">
        <f>+July!C60+Aug!C60+Sept!C60</f>
        <v>233.34</v>
      </c>
      <c r="D60" s="78">
        <f>+July!D60+Aug!D60+Sept!D60</f>
        <v>0</v>
      </c>
      <c r="E60" s="78">
        <f>+July!E60+Aug!E60+Sept!E60</f>
        <v>0</v>
      </c>
      <c r="F60" s="78">
        <f>+July!F60+Aug!F60+Sept!F60</f>
        <v>0</v>
      </c>
      <c r="G60" s="78">
        <f>+July!G60+Aug!G60+Sept!G60</f>
        <v>0</v>
      </c>
      <c r="H60" s="78">
        <f>+July!H60+Aug!H60+Sept!H60</f>
        <v>0</v>
      </c>
      <c r="I60" s="78">
        <f>+July!I60+Aug!I60+Sept!I60</f>
        <v>0</v>
      </c>
      <c r="J60" s="78">
        <f>+July!J60+Aug!J60+Sept!J60</f>
        <v>0</v>
      </c>
      <c r="K60" s="78">
        <f>+July!K60+Aug!K60+Sept!K60</f>
        <v>0</v>
      </c>
      <c r="L60" s="78">
        <f>+July!L60+Aug!L60+Sept!L60</f>
        <v>0</v>
      </c>
      <c r="M60" s="78">
        <f>+July!M60+Aug!M60+Sept!M60</f>
        <v>0</v>
      </c>
      <c r="N60" s="78">
        <f>+July!N60+Aug!N60+Sept!N60</f>
        <v>0</v>
      </c>
      <c r="O60" s="78">
        <f>+July!O60+Aug!O60+Sept!O60</f>
        <v>0</v>
      </c>
      <c r="P60" s="78">
        <f>+July!P60+Aug!P60+Sept!P60</f>
        <v>0</v>
      </c>
      <c r="Q60" s="78">
        <f>+July!Q60+Aug!Q60+Sept!Q60</f>
        <v>0</v>
      </c>
      <c r="R60" s="78">
        <f>+July!R60+Aug!R60+Sept!R60</f>
        <v>0</v>
      </c>
      <c r="S60" s="24">
        <f t="shared" si="0"/>
        <v>233.34</v>
      </c>
      <c r="T60" s="7"/>
      <c r="U60" s="67">
        <f t="shared" si="3"/>
        <v>196.00559999999999</v>
      </c>
      <c r="V60" s="68">
        <f t="shared" si="4"/>
        <v>37.334400000000002</v>
      </c>
      <c r="W60" s="44">
        <f t="shared" si="5"/>
        <v>233.33999999999997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  <c r="AM60" s="3"/>
      <c r="AN60" s="6">
        <f t="shared" si="7"/>
        <v>196.00559999999999</v>
      </c>
      <c r="AO60" s="200">
        <f t="shared" si="8"/>
        <v>0</v>
      </c>
    </row>
    <row r="61" spans="1:41" x14ac:dyDescent="0.2">
      <c r="A61" s="220" t="s">
        <v>82</v>
      </c>
      <c r="B61" s="221">
        <v>241040</v>
      </c>
      <c r="C61" s="78">
        <f>+July!C61+Aug!C61+Sept!C61</f>
        <v>0</v>
      </c>
      <c r="D61" s="78">
        <f>+July!D61+Aug!D61+Sept!D61</f>
        <v>0</v>
      </c>
      <c r="E61" s="78">
        <f>+July!E61+Aug!E61+Sept!E61</f>
        <v>0</v>
      </c>
      <c r="F61" s="78">
        <f>+July!F61+Aug!F61+Sept!F61</f>
        <v>0</v>
      </c>
      <c r="G61" s="78">
        <f>+July!G61+Aug!G61+Sept!G61</f>
        <v>0</v>
      </c>
      <c r="H61" s="78">
        <f>+July!H61+Aug!H61+Sept!H61</f>
        <v>0</v>
      </c>
      <c r="I61" s="78">
        <f>+July!I61+Aug!I61+Sept!I61</f>
        <v>0</v>
      </c>
      <c r="J61" s="78">
        <f>+July!J61+Aug!J61+Sept!J61</f>
        <v>0</v>
      </c>
      <c r="K61" s="78">
        <f>+July!K61+Aug!K61+Sept!K61</f>
        <v>0</v>
      </c>
      <c r="L61" s="78">
        <f>+July!L61+Aug!L61+Sept!L61</f>
        <v>0</v>
      </c>
      <c r="M61" s="78">
        <f>+July!M61+Aug!M61+Sept!M61</f>
        <v>0</v>
      </c>
      <c r="N61" s="78">
        <f>+July!N61+Aug!N61+Sept!N61</f>
        <v>0</v>
      </c>
      <c r="O61" s="78">
        <f>+July!O61+Aug!O61+Sept!O61</f>
        <v>0</v>
      </c>
      <c r="P61" s="78">
        <f>+July!P61+Aug!P61+Sept!P61</f>
        <v>0</v>
      </c>
      <c r="Q61" s="78">
        <f>+July!Q61+Aug!Q61+Sept!Q61</f>
        <v>0</v>
      </c>
      <c r="R61" s="78">
        <f>+July!R61+Aug!R61+Sept!R61</f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  <c r="AM61" s="3"/>
      <c r="AN61" s="6">
        <f t="shared" si="7"/>
        <v>0</v>
      </c>
      <c r="AO61" s="200">
        <f t="shared" si="8"/>
        <v>0</v>
      </c>
    </row>
    <row r="62" spans="1:41" x14ac:dyDescent="0.2">
      <c r="A62" s="220" t="s">
        <v>83</v>
      </c>
      <c r="B62" s="223">
        <v>241080</v>
      </c>
      <c r="C62" s="78">
        <f>+July!C62+Aug!C62+Sept!C62</f>
        <v>1774</v>
      </c>
      <c r="D62" s="78">
        <f>+July!D62+Aug!D62+Sept!D62</f>
        <v>0</v>
      </c>
      <c r="E62" s="78">
        <f>+July!E62+Aug!E62+Sept!E62</f>
        <v>15</v>
      </c>
      <c r="F62" s="78">
        <f>+July!F62+Aug!F62+Sept!F62</f>
        <v>15</v>
      </c>
      <c r="G62" s="78">
        <f>+July!G62+Aug!G62+Sept!G62</f>
        <v>0</v>
      </c>
      <c r="H62" s="78">
        <f>+July!H62+Aug!H62+Sept!H62</f>
        <v>15</v>
      </c>
      <c r="I62" s="78">
        <f>+July!I62+Aug!I62+Sept!I62</f>
        <v>0</v>
      </c>
      <c r="J62" s="78">
        <f>+July!J62+Aug!J62+Sept!J62</f>
        <v>0</v>
      </c>
      <c r="K62" s="78">
        <f>+July!K62+Aug!K62+Sept!K62</f>
        <v>0</v>
      </c>
      <c r="L62" s="78">
        <f>+July!L62+Aug!L62+Sept!L62</f>
        <v>0</v>
      </c>
      <c r="M62" s="78">
        <f>+July!M62+Aug!M62+Sept!M62</f>
        <v>0</v>
      </c>
      <c r="N62" s="78">
        <f>+July!N62+Aug!N62+Sept!N62</f>
        <v>0</v>
      </c>
      <c r="O62" s="78">
        <f>+July!O62+Aug!O62+Sept!O62</f>
        <v>0</v>
      </c>
      <c r="P62" s="78">
        <f>+July!P62+Aug!P62+Sept!P62</f>
        <v>0</v>
      </c>
      <c r="Q62" s="78">
        <f>+July!Q62+Aug!Q62+Sept!Q62</f>
        <v>15</v>
      </c>
      <c r="R62" s="78">
        <f>+July!R62+Aug!R62+Sept!R62</f>
        <v>0</v>
      </c>
      <c r="S62" s="24">
        <f t="shared" si="0"/>
        <v>1834</v>
      </c>
      <c r="T62" s="7"/>
      <c r="U62" s="67">
        <f t="shared" si="3"/>
        <v>1490.1599999999999</v>
      </c>
      <c r="V62" s="68">
        <f t="shared" si="4"/>
        <v>283.84000000000003</v>
      </c>
      <c r="W62" s="44">
        <f t="shared" si="5"/>
        <v>1774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  <c r="AM62" s="3"/>
      <c r="AN62" s="6">
        <f t="shared" si="7"/>
        <v>1490.1599999999999</v>
      </c>
      <c r="AO62" s="200">
        <f t="shared" si="8"/>
        <v>0</v>
      </c>
    </row>
    <row r="63" spans="1:41" x14ac:dyDescent="0.2">
      <c r="A63" s="16"/>
      <c r="B63" s="112"/>
      <c r="C63" s="78">
        <f>+July!C63+Aug!C63+Sept!C63</f>
        <v>0</v>
      </c>
      <c r="D63" s="78">
        <f>+July!D63+Aug!D63+Sept!D63</f>
        <v>0</v>
      </c>
      <c r="E63" s="78">
        <f>+July!E63+Aug!E63+Sept!E63</f>
        <v>0</v>
      </c>
      <c r="F63" s="78">
        <f>+July!F63+Aug!F63+Sept!F63</f>
        <v>0</v>
      </c>
      <c r="G63" s="78">
        <f>+July!G63+Aug!G63+Sept!G63</f>
        <v>0</v>
      </c>
      <c r="H63" s="78">
        <f>+July!H63+Aug!H63+Sept!H63</f>
        <v>0</v>
      </c>
      <c r="I63" s="78">
        <f>+July!I63+Aug!I63+Sept!I63</f>
        <v>0</v>
      </c>
      <c r="J63" s="78">
        <f>+July!J63+Aug!J63+Sept!J63</f>
        <v>0</v>
      </c>
      <c r="K63" s="78">
        <f>+July!K63+Aug!K63+Sept!K63</f>
        <v>0</v>
      </c>
      <c r="L63" s="78">
        <f>+July!L63+Aug!L63+Sept!L63</f>
        <v>0</v>
      </c>
      <c r="M63" s="78">
        <f>+July!M63+Aug!M63+Sept!M63</f>
        <v>0</v>
      </c>
      <c r="N63" s="78">
        <f>+July!N63+Aug!N63+Sept!N63</f>
        <v>0</v>
      </c>
      <c r="O63" s="78">
        <f>+July!O63+Aug!O63+Sept!O63</f>
        <v>0</v>
      </c>
      <c r="P63" s="78">
        <f>+July!P63+Aug!P63+Sept!P63</f>
        <v>0</v>
      </c>
      <c r="Q63" s="78">
        <f>+July!Q63+Aug!Q63+Sept!Q63</f>
        <v>0</v>
      </c>
      <c r="R63" s="78">
        <f>+July!R63+Aug!R63+Sept!R63</f>
        <v>0</v>
      </c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  <c r="AM63" s="3"/>
      <c r="AN63" s="6">
        <f t="shared" si="7"/>
        <v>0</v>
      </c>
      <c r="AO63" s="200">
        <f t="shared" si="8"/>
        <v>0</v>
      </c>
    </row>
    <row r="64" spans="1:41" x14ac:dyDescent="0.2">
      <c r="A64" s="16"/>
      <c r="B64" s="112"/>
      <c r="C64" s="78">
        <f>+July!C64+Aug!C64+Sept!C64</f>
        <v>0</v>
      </c>
      <c r="D64" s="78">
        <f>+July!D64+Aug!D64+Sept!D64</f>
        <v>0</v>
      </c>
      <c r="E64" s="78">
        <f>+July!E64+Aug!E64+Sept!E64</f>
        <v>0</v>
      </c>
      <c r="F64" s="78">
        <f>+July!F64+Aug!F64+Sept!F64</f>
        <v>0</v>
      </c>
      <c r="G64" s="78">
        <f>+July!G64+Aug!G64+Sept!G64</f>
        <v>0</v>
      </c>
      <c r="H64" s="78">
        <f>+July!H64+Aug!H64+Sept!H64</f>
        <v>0</v>
      </c>
      <c r="I64" s="78">
        <f>+July!I64+Aug!I64+Sept!I64</f>
        <v>0</v>
      </c>
      <c r="J64" s="78">
        <f>+July!J64+Aug!J64+Sept!J64</f>
        <v>0</v>
      </c>
      <c r="K64" s="78">
        <f>+July!K64+Aug!K64+Sept!K64</f>
        <v>0</v>
      </c>
      <c r="L64" s="78">
        <f>+July!L64+Aug!L64+Sept!L64</f>
        <v>0</v>
      </c>
      <c r="M64" s="78">
        <f>+July!M64+Aug!M64+Sept!M64</f>
        <v>0</v>
      </c>
      <c r="N64" s="78">
        <f>+July!N64+Aug!N64+Sept!N64</f>
        <v>0</v>
      </c>
      <c r="O64" s="78">
        <f>+July!O64+Aug!O64+Sept!O64</f>
        <v>0</v>
      </c>
      <c r="P64" s="78">
        <f>+July!P64+Aug!P64+Sept!P64</f>
        <v>0</v>
      </c>
      <c r="Q64" s="78">
        <f>+July!Q64+Aug!Q64+Sept!Q64</f>
        <v>0</v>
      </c>
      <c r="R64" s="78">
        <f>+July!R64+Aug!R64+Sept!R64</f>
        <v>0</v>
      </c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  <c r="AM64" s="3"/>
      <c r="AN64" s="6">
        <f t="shared" si="7"/>
        <v>0</v>
      </c>
      <c r="AO64" s="200">
        <f t="shared" si="8"/>
        <v>0</v>
      </c>
    </row>
    <row r="65" spans="1:41" x14ac:dyDescent="0.2">
      <c r="A65" s="16"/>
      <c r="B65" s="112"/>
      <c r="C65" s="78">
        <f>+July!C65+Aug!C65+Sept!C65</f>
        <v>0</v>
      </c>
      <c r="D65" s="78">
        <f>+July!D65+Aug!D65+Sept!D65</f>
        <v>0</v>
      </c>
      <c r="E65" s="78">
        <f>+July!E65+Aug!E65+Sept!E65</f>
        <v>0</v>
      </c>
      <c r="F65" s="78">
        <f>+July!F65+Aug!F65+Sept!F65</f>
        <v>0</v>
      </c>
      <c r="G65" s="78">
        <f>+July!G65+Aug!G65+Sept!G65</f>
        <v>0</v>
      </c>
      <c r="H65" s="78">
        <f>+July!H65+Aug!H65+Sept!H65</f>
        <v>0</v>
      </c>
      <c r="I65" s="78">
        <f>+July!I65+Aug!I65+Sept!I65</f>
        <v>0</v>
      </c>
      <c r="J65" s="78">
        <f>+July!J65+Aug!J65+Sept!J65</f>
        <v>0</v>
      </c>
      <c r="K65" s="78">
        <f>+July!K65+Aug!K65+Sept!K65</f>
        <v>0</v>
      </c>
      <c r="L65" s="78">
        <f>+July!L65+Aug!L65+Sept!L65</f>
        <v>0</v>
      </c>
      <c r="M65" s="78">
        <f>+July!M65+Aug!M65+Sept!M65</f>
        <v>0</v>
      </c>
      <c r="N65" s="78">
        <f>+July!N65+Aug!N65+Sept!N65</f>
        <v>0</v>
      </c>
      <c r="O65" s="78">
        <f>+July!O65+Aug!O65+Sept!O65</f>
        <v>0</v>
      </c>
      <c r="P65" s="78">
        <f>+July!P65+Aug!P65+Sept!P65</f>
        <v>0</v>
      </c>
      <c r="Q65" s="78">
        <f>+July!Q65+Aug!Q65+Sept!Q65</f>
        <v>0</v>
      </c>
      <c r="R65" s="78">
        <f>+July!R65+Aug!R65+Sept!R65</f>
        <v>0</v>
      </c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  <c r="AM65" s="3"/>
      <c r="AN65" s="6">
        <f t="shared" si="7"/>
        <v>0</v>
      </c>
      <c r="AO65" s="200">
        <f t="shared" si="8"/>
        <v>0</v>
      </c>
    </row>
    <row r="66" spans="1:41" x14ac:dyDescent="0.2">
      <c r="A66" s="16"/>
      <c r="B66" s="112"/>
      <c r="C66" s="78">
        <f>+July!C66+Aug!C66+Sept!C66</f>
        <v>0</v>
      </c>
      <c r="D66" s="78">
        <f>+July!D66+Aug!D66+Sept!D66</f>
        <v>0</v>
      </c>
      <c r="E66" s="78">
        <f>+July!E66+Aug!E66+Sept!E66</f>
        <v>0</v>
      </c>
      <c r="F66" s="78">
        <f>+July!F66+Aug!F66+Sept!F66</f>
        <v>0</v>
      </c>
      <c r="G66" s="78">
        <f>+July!G66+Aug!G66+Sept!G66</f>
        <v>0</v>
      </c>
      <c r="H66" s="78">
        <f>+July!H66+Aug!H66+Sept!H66</f>
        <v>0</v>
      </c>
      <c r="I66" s="78">
        <f>+July!I66+Aug!I66+Sept!I66</f>
        <v>0</v>
      </c>
      <c r="J66" s="78">
        <f>+July!J66+Aug!J66+Sept!J66</f>
        <v>0</v>
      </c>
      <c r="K66" s="78">
        <f>+July!K66+Aug!K66+Sept!K66</f>
        <v>0</v>
      </c>
      <c r="L66" s="78">
        <f>+July!L66+Aug!L66+Sept!L66</f>
        <v>0</v>
      </c>
      <c r="M66" s="78">
        <f>+July!M66+Aug!M66+Sept!M66</f>
        <v>0</v>
      </c>
      <c r="N66" s="78">
        <f>+July!N66+Aug!N66+Sept!N66</f>
        <v>0</v>
      </c>
      <c r="O66" s="78">
        <f>+July!O66+Aug!O66+Sept!O66</f>
        <v>0</v>
      </c>
      <c r="P66" s="78">
        <f>+July!P66+Aug!P66+Sept!P66</f>
        <v>0</v>
      </c>
      <c r="Q66" s="78">
        <f>+July!Q66+Aug!Q66+Sept!Q66</f>
        <v>0</v>
      </c>
      <c r="R66" s="78">
        <f>+July!R66+Aug!R66+Sept!R66</f>
        <v>0</v>
      </c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  <c r="AM66" s="3"/>
      <c r="AN66" s="6">
        <f t="shared" si="7"/>
        <v>0</v>
      </c>
      <c r="AO66" s="200">
        <f t="shared" si="8"/>
        <v>0</v>
      </c>
    </row>
    <row r="67" spans="1:41" x14ac:dyDescent="0.2">
      <c r="A67" s="16"/>
      <c r="B67" s="112"/>
      <c r="C67" s="78">
        <f>+July!C67+Aug!C67+Sept!C67</f>
        <v>0</v>
      </c>
      <c r="D67" s="78">
        <f>+July!D67+Aug!D67+Sept!D67</f>
        <v>0</v>
      </c>
      <c r="E67" s="78">
        <f>+July!E67+Aug!E67+Sept!E67</f>
        <v>0</v>
      </c>
      <c r="F67" s="78">
        <f>+July!F67+Aug!F67+Sept!F67</f>
        <v>0</v>
      </c>
      <c r="G67" s="78">
        <f>+July!G67+Aug!G67+Sept!G67</f>
        <v>0</v>
      </c>
      <c r="H67" s="78">
        <f>+July!H67+Aug!H67+Sept!H67</f>
        <v>0</v>
      </c>
      <c r="I67" s="78">
        <f>+July!I67+Aug!I67+Sept!I67</f>
        <v>0</v>
      </c>
      <c r="J67" s="78">
        <f>+July!J67+Aug!J67+Sept!J67</f>
        <v>0</v>
      </c>
      <c r="K67" s="78">
        <f>+July!K67+Aug!K67+Sept!K67</f>
        <v>0</v>
      </c>
      <c r="L67" s="78">
        <f>+July!L67+Aug!L67+Sept!L67</f>
        <v>0</v>
      </c>
      <c r="M67" s="78">
        <f>+July!M67+Aug!M67+Sept!M67</f>
        <v>0</v>
      </c>
      <c r="N67" s="78">
        <f>+July!N67+Aug!N67+Sept!N67</f>
        <v>0</v>
      </c>
      <c r="O67" s="78">
        <f>+July!O67+Aug!O67+Sept!O67</f>
        <v>0</v>
      </c>
      <c r="P67" s="78">
        <f>+July!P67+Aug!P67+Sept!P67</f>
        <v>0</v>
      </c>
      <c r="Q67" s="78">
        <f>+July!Q67+Aug!Q67+Sept!Q67</f>
        <v>0</v>
      </c>
      <c r="R67" s="78">
        <f>+July!R67+Aug!R67+Sept!R67</f>
        <v>0</v>
      </c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  <c r="AM67" s="3"/>
      <c r="AN67" s="6">
        <f t="shared" si="7"/>
        <v>0</v>
      </c>
      <c r="AO67" s="200">
        <f t="shared" si="8"/>
        <v>0</v>
      </c>
    </row>
    <row r="68" spans="1:41" x14ac:dyDescent="0.2">
      <c r="A68" s="16"/>
      <c r="B68" s="112"/>
      <c r="C68" s="78">
        <f>+July!C68+Aug!C68+Sept!C68</f>
        <v>0</v>
      </c>
      <c r="D68" s="78">
        <f>+July!D68+Aug!D68+Sept!D68</f>
        <v>0</v>
      </c>
      <c r="E68" s="78">
        <f>+July!E68+Aug!E68+Sept!E68</f>
        <v>0</v>
      </c>
      <c r="F68" s="78">
        <f>+July!F68+Aug!F68+Sept!F68</f>
        <v>0</v>
      </c>
      <c r="G68" s="78">
        <f>+July!G68+Aug!G68+Sept!G68</f>
        <v>0</v>
      </c>
      <c r="H68" s="78">
        <f>+July!H68+Aug!H68+Sept!H68</f>
        <v>0</v>
      </c>
      <c r="I68" s="78">
        <f>+July!I68+Aug!I68+Sept!I68</f>
        <v>0</v>
      </c>
      <c r="J68" s="78">
        <f>+July!J68+Aug!J68+Sept!J68</f>
        <v>0</v>
      </c>
      <c r="K68" s="78">
        <f>+July!K68+Aug!K68+Sept!K68</f>
        <v>0</v>
      </c>
      <c r="L68" s="78">
        <f>+July!L68+Aug!L68+Sept!L68</f>
        <v>0</v>
      </c>
      <c r="M68" s="78">
        <f>+July!M68+Aug!M68+Sept!M68</f>
        <v>0</v>
      </c>
      <c r="N68" s="78">
        <f>+July!N68+Aug!N68+Sept!N68</f>
        <v>0</v>
      </c>
      <c r="O68" s="78">
        <f>+July!O68+Aug!O68+Sept!O68</f>
        <v>0</v>
      </c>
      <c r="P68" s="78">
        <f>+July!P68+Aug!P68+Sept!P68</f>
        <v>0</v>
      </c>
      <c r="Q68" s="78">
        <f>+July!Q68+Aug!Q68+Sept!Q68</f>
        <v>0</v>
      </c>
      <c r="R68" s="78">
        <f>+July!R68+Aug!R68+Sept!R68</f>
        <v>0</v>
      </c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  <c r="AM68" s="3"/>
      <c r="AN68" s="6">
        <f t="shared" si="7"/>
        <v>0</v>
      </c>
      <c r="AO68" s="200">
        <f t="shared" si="8"/>
        <v>0</v>
      </c>
    </row>
    <row r="69" spans="1:41" x14ac:dyDescent="0.2">
      <c r="A69" s="16"/>
      <c r="B69" s="112"/>
      <c r="C69" s="78">
        <f>+July!C69+Aug!C69+Sept!C69</f>
        <v>0</v>
      </c>
      <c r="D69" s="78">
        <f>+July!D69+Aug!D69+Sept!D69</f>
        <v>0</v>
      </c>
      <c r="E69" s="78">
        <f>+July!E69+Aug!E69+Sept!E69</f>
        <v>0</v>
      </c>
      <c r="F69" s="78">
        <f>+July!F69+Aug!F69+Sept!F69</f>
        <v>0</v>
      </c>
      <c r="G69" s="78">
        <f>+July!G69+Aug!G69+Sept!G69</f>
        <v>0</v>
      </c>
      <c r="H69" s="78">
        <f>+July!H69+Aug!H69+Sept!H69</f>
        <v>0</v>
      </c>
      <c r="I69" s="78">
        <f>+July!I69+Aug!I69+Sept!I69</f>
        <v>0</v>
      </c>
      <c r="J69" s="78">
        <f>+July!J69+Aug!J69+Sept!J69</f>
        <v>0</v>
      </c>
      <c r="K69" s="78">
        <f>+July!K69+Aug!K69+Sept!K69</f>
        <v>0</v>
      </c>
      <c r="L69" s="78">
        <f>+July!L69+Aug!L69+Sept!L69</f>
        <v>0</v>
      </c>
      <c r="M69" s="78">
        <f>+July!M69+Aug!M69+Sept!M69</f>
        <v>0</v>
      </c>
      <c r="N69" s="78">
        <f>+July!N69+Aug!N69+Sept!N69</f>
        <v>0</v>
      </c>
      <c r="O69" s="78">
        <f>+July!O69+Aug!O69+Sept!O69</f>
        <v>0</v>
      </c>
      <c r="P69" s="78">
        <f>+July!P69+Aug!P69+Sept!P69</f>
        <v>0</v>
      </c>
      <c r="Q69" s="78">
        <f>+July!Q69+Aug!Q69+Sept!Q69</f>
        <v>0</v>
      </c>
      <c r="R69" s="78">
        <f>+July!R69+Aug!R69+Sept!R69</f>
        <v>0</v>
      </c>
      <c r="S69" s="24">
        <f t="shared" ref="S69:S71" si="12">SUM(C69:R69)</f>
        <v>0</v>
      </c>
      <c r="T69" s="7"/>
      <c r="U69" s="67">
        <f t="shared" si="3"/>
        <v>0</v>
      </c>
      <c r="V69" s="68">
        <f t="shared" si="4"/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3">+G69*$AI$9</f>
        <v>0</v>
      </c>
      <c r="AJ69" s="59">
        <f t="shared" ref="AJ69:AJ71" si="14">+G69*$AJ$9</f>
        <v>0</v>
      </c>
      <c r="AK69" s="60">
        <f t="shared" si="6"/>
        <v>0</v>
      </c>
      <c r="AM69" s="3"/>
      <c r="AN69" s="6">
        <f t="shared" si="7"/>
        <v>0</v>
      </c>
      <c r="AO69" s="200">
        <f t="shared" si="8"/>
        <v>0</v>
      </c>
    </row>
    <row r="70" spans="1:41" x14ac:dyDescent="0.2">
      <c r="A70" s="16"/>
      <c r="B70" s="112"/>
      <c r="C70" s="78">
        <f>+July!C70+Aug!C70+Sept!C70</f>
        <v>0</v>
      </c>
      <c r="D70" s="78">
        <f>+July!D70+Aug!D70+Sept!D70</f>
        <v>0</v>
      </c>
      <c r="E70" s="78">
        <f>+July!E70+Aug!E70+Sept!E70</f>
        <v>0</v>
      </c>
      <c r="F70" s="78">
        <f>+July!F70+Aug!F70+Sept!F70</f>
        <v>0</v>
      </c>
      <c r="G70" s="78">
        <f>+July!G70+Aug!G70+Sept!G70</f>
        <v>0</v>
      </c>
      <c r="H70" s="78">
        <f>+July!H70+Aug!H70+Sept!H70</f>
        <v>0</v>
      </c>
      <c r="I70" s="78">
        <f>+July!I70+Aug!I70+Sept!I70</f>
        <v>0</v>
      </c>
      <c r="J70" s="78">
        <f>+July!J70+Aug!J70+Sept!J70</f>
        <v>0</v>
      </c>
      <c r="K70" s="78">
        <f>+July!K70+Aug!K70+Sept!K70</f>
        <v>0</v>
      </c>
      <c r="L70" s="78">
        <f>+July!L70+Aug!L70+Sept!L70</f>
        <v>0</v>
      </c>
      <c r="M70" s="78">
        <f>+July!M70+Aug!M70+Sept!M70</f>
        <v>0</v>
      </c>
      <c r="N70" s="78">
        <f>+July!N70+Aug!N70+Sept!N70</f>
        <v>0</v>
      </c>
      <c r="O70" s="78">
        <f>+July!O70+Aug!O70+Sept!O70</f>
        <v>0</v>
      </c>
      <c r="P70" s="78">
        <f>+July!P70+Aug!P70+Sept!P70</f>
        <v>0</v>
      </c>
      <c r="Q70" s="78">
        <f>+July!Q70+Aug!Q70+Sept!Q70</f>
        <v>0</v>
      </c>
      <c r="R70" s="78">
        <f>+July!R70+Aug!R70+Sept!R70</f>
        <v>0</v>
      </c>
      <c r="S70" s="24">
        <f t="shared" si="12"/>
        <v>0</v>
      </c>
      <c r="T70" s="7"/>
      <c r="U70" s="67">
        <f t="shared" si="3"/>
        <v>0</v>
      </c>
      <c r="V70" s="68">
        <f t="shared" si="4"/>
        <v>0</v>
      </c>
      <c r="W70" s="44">
        <f t="shared" si="5"/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3"/>
        <v>0</v>
      </c>
      <c r="AJ70" s="59">
        <f t="shared" si="14"/>
        <v>0</v>
      </c>
      <c r="AK70" s="60">
        <f t="shared" ref="AK70:AK72" si="15">+AJ70+AI70</f>
        <v>0</v>
      </c>
      <c r="AM70" s="3"/>
      <c r="AN70" s="6">
        <f t="shared" si="7"/>
        <v>0</v>
      </c>
      <c r="AO70" s="200">
        <f t="shared" si="8"/>
        <v>0</v>
      </c>
    </row>
    <row r="71" spans="1:41" ht="10.8" thickBot="1" x14ac:dyDescent="0.25">
      <c r="A71" s="16"/>
      <c r="B71" s="112"/>
      <c r="C71" s="78">
        <f>+July!C71+Aug!C71+Sept!C71</f>
        <v>0</v>
      </c>
      <c r="D71" s="78">
        <f>+July!D71+Aug!D71+Sept!D71</f>
        <v>0</v>
      </c>
      <c r="E71" s="78">
        <f>+July!E71+Aug!E71+Sept!E71</f>
        <v>0</v>
      </c>
      <c r="F71" s="78">
        <f>+July!F71+Aug!F71+Sept!F71</f>
        <v>0</v>
      </c>
      <c r="G71" s="78">
        <f>+July!G71+Aug!G71+Sept!G71</f>
        <v>0</v>
      </c>
      <c r="H71" s="78">
        <f>+July!H71+Aug!H71+Sept!H71</f>
        <v>0</v>
      </c>
      <c r="I71" s="78">
        <f>+July!I71+Aug!I71+Sept!I71</f>
        <v>0</v>
      </c>
      <c r="J71" s="78">
        <f>+July!J71+Aug!J71+Sept!J71</f>
        <v>0</v>
      </c>
      <c r="K71" s="78">
        <f>+July!K71+Aug!K71+Sept!K71</f>
        <v>0</v>
      </c>
      <c r="L71" s="78">
        <f>+July!L71+Aug!L71+Sept!L71</f>
        <v>0</v>
      </c>
      <c r="M71" s="78">
        <f>+July!M71+Aug!M71+Sept!M71</f>
        <v>0</v>
      </c>
      <c r="N71" s="78">
        <f>+July!N71+Aug!N71+Sept!N71</f>
        <v>0</v>
      </c>
      <c r="O71" s="78">
        <f>+July!O71+Aug!O71+Sept!O71</f>
        <v>0</v>
      </c>
      <c r="P71" s="78">
        <f>+July!P71+Aug!P71+Sept!P71</f>
        <v>0</v>
      </c>
      <c r="Q71" s="78">
        <f>+July!Q71+Aug!Q71+Sept!Q71</f>
        <v>0</v>
      </c>
      <c r="R71" s="78">
        <f>+July!R71+Aug!R71+Sept!R71</f>
        <v>0</v>
      </c>
      <c r="S71" s="24">
        <f t="shared" si="12"/>
        <v>0</v>
      </c>
      <c r="T71" s="7"/>
      <c r="U71" s="67">
        <f t="shared" si="3"/>
        <v>0</v>
      </c>
      <c r="V71" s="68">
        <f t="shared" si="4"/>
        <v>0</v>
      </c>
      <c r="W71" s="44">
        <f t="shared" si="5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3"/>
        <v>0</v>
      </c>
      <c r="AJ71" s="59">
        <f t="shared" si="14"/>
        <v>0</v>
      </c>
      <c r="AK71" s="60">
        <f t="shared" si="15"/>
        <v>0</v>
      </c>
      <c r="AM71" s="3"/>
      <c r="AN71" s="6">
        <f t="shared" si="7"/>
        <v>0</v>
      </c>
      <c r="AO71" s="200">
        <f t="shared" si="8"/>
        <v>0</v>
      </c>
    </row>
    <row r="72" spans="1:41" s="30" customFormat="1" ht="11.4" thickTop="1" thickBot="1" x14ac:dyDescent="0.25">
      <c r="A72" s="25" t="s">
        <v>30</v>
      </c>
      <c r="B72" s="110"/>
      <c r="C72" s="109">
        <f t="shared" ref="C72:S72" si="16">SUM(C10:C71)</f>
        <v>24773.7</v>
      </c>
      <c r="D72" s="109">
        <f t="shared" si="16"/>
        <v>0</v>
      </c>
      <c r="E72" s="109">
        <f t="shared" si="16"/>
        <v>890</v>
      </c>
      <c r="F72" s="109">
        <f t="shared" si="16"/>
        <v>315</v>
      </c>
      <c r="G72" s="109">
        <f t="shared" si="16"/>
        <v>517.87</v>
      </c>
      <c r="H72" s="109">
        <f t="shared" si="16"/>
        <v>450</v>
      </c>
      <c r="I72" s="109">
        <f t="shared" si="16"/>
        <v>0</v>
      </c>
      <c r="J72" s="109">
        <f t="shared" si="16"/>
        <v>0</v>
      </c>
      <c r="K72" s="109">
        <f t="shared" si="16"/>
        <v>0</v>
      </c>
      <c r="L72" s="109">
        <f t="shared" si="16"/>
        <v>0</v>
      </c>
      <c r="M72" s="109">
        <f t="shared" si="16"/>
        <v>0</v>
      </c>
      <c r="N72" s="109">
        <f t="shared" si="16"/>
        <v>0</v>
      </c>
      <c r="O72" s="109">
        <f t="shared" si="16"/>
        <v>241.18</v>
      </c>
      <c r="P72" s="109">
        <f t="shared" si="16"/>
        <v>0</v>
      </c>
      <c r="Q72" s="109">
        <f t="shared" si="16"/>
        <v>15</v>
      </c>
      <c r="R72" s="103">
        <f t="shared" si="16"/>
        <v>0</v>
      </c>
      <c r="S72" s="26">
        <f t="shared" si="16"/>
        <v>27202.75</v>
      </c>
      <c r="T72" s="27"/>
      <c r="U72" s="45">
        <f>SUM(U10:U71)</f>
        <v>20809.907999999999</v>
      </c>
      <c r="V72" s="46">
        <f>SUM(V10:V71)</f>
        <v>3963.7920000000004</v>
      </c>
      <c r="W72" s="47">
        <f t="shared" ref="W72" si="17">+V72+U72</f>
        <v>24773.7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258.935</v>
      </c>
      <c r="AJ72" s="62">
        <f>SUM(AJ10:AJ71)</f>
        <v>258.935</v>
      </c>
      <c r="AK72" s="63">
        <f t="shared" si="15"/>
        <v>517.87</v>
      </c>
      <c r="AN72" s="6">
        <f t="shared" si="7"/>
        <v>20809.907999999999</v>
      </c>
      <c r="AO72" s="200">
        <f t="shared" si="8"/>
        <v>0</v>
      </c>
    </row>
    <row r="73" spans="1:41" ht="12.75" customHeight="1" thickTop="1" x14ac:dyDescent="0.2">
      <c r="A73" s="3"/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30"/>
      <c r="Q73" s="120"/>
      <c r="R73" s="120"/>
      <c r="S73" s="120"/>
      <c r="T73" s="121"/>
      <c r="U73" s="121"/>
      <c r="V73" s="121" t="s">
        <v>89</v>
      </c>
      <c r="W73" s="121"/>
      <c r="X73" s="4"/>
      <c r="Y73" s="4"/>
      <c r="Z73" s="4"/>
      <c r="AA73" s="4"/>
      <c r="AB73" s="4"/>
      <c r="AC73" s="4"/>
      <c r="AD73" s="4"/>
      <c r="AJ73" s="121" t="s">
        <v>89</v>
      </c>
    </row>
    <row r="74" spans="1:41" ht="12.75" customHeight="1" x14ac:dyDescent="0.2">
      <c r="A74" s="3"/>
      <c r="B74" s="3"/>
      <c r="C74" s="140">
        <f>+July!C74+Aug!C74+Sept!C74</f>
        <v>0</v>
      </c>
      <c r="D74" s="140">
        <f>+July!D74+Aug!D74+Sept!D74</f>
        <v>0</v>
      </c>
      <c r="E74" s="140">
        <f>+July!E74+Aug!E74+Sept!E74</f>
        <v>0</v>
      </c>
      <c r="F74" s="140">
        <f>+July!F74+Aug!F74+Sept!F74</f>
        <v>0</v>
      </c>
      <c r="G74" s="140">
        <f>+July!G74+Aug!G74+Sept!G74</f>
        <v>0</v>
      </c>
      <c r="H74" s="140">
        <f>+July!H74+Aug!H74+Sept!H74</f>
        <v>0</v>
      </c>
      <c r="I74" s="140">
        <f>+July!I74+Aug!I74+Sept!I74</f>
        <v>0</v>
      </c>
      <c r="J74" s="140">
        <f>+July!J74+Aug!J74+Sept!J74</f>
        <v>0</v>
      </c>
      <c r="K74" s="140">
        <f>+July!K74+Aug!K74+Sept!K74</f>
        <v>0</v>
      </c>
      <c r="L74" s="140">
        <f>+July!L74+Aug!L74+Sept!L74</f>
        <v>0</v>
      </c>
      <c r="M74" s="140">
        <f>+July!M74+Aug!M74+Sept!M74</f>
        <v>0</v>
      </c>
      <c r="N74" s="140">
        <f>+July!N74+Aug!N74+Sept!N74</f>
        <v>0</v>
      </c>
      <c r="O74" s="140">
        <f>+July!O74+Aug!O74+Sept!O74</f>
        <v>0</v>
      </c>
      <c r="P74" s="140">
        <f>+July!P74+Aug!P74+Sept!P74</f>
        <v>0</v>
      </c>
      <c r="Q74" s="140">
        <f>+July!Q74+Aug!Q74+Sept!Q74</f>
        <v>0</v>
      </c>
      <c r="R74" s="140">
        <f>July!R74+Aug!R74+Sept!R74</f>
        <v>0</v>
      </c>
      <c r="S74" s="8">
        <f>SUM(C74:R74)</f>
        <v>0</v>
      </c>
      <c r="T74" s="7"/>
      <c r="U74" s="140">
        <f>+July!U74+Aug!U74+Sept!U74</f>
        <v>0</v>
      </c>
      <c r="V74" s="140">
        <f>+July!V74+Aug!V74+Sept!V74</f>
        <v>0</v>
      </c>
      <c r="W74" s="140">
        <f>+July!W74+Aug!W74+Sept!W74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140">
        <f>+July!AI74+Aug!AI74+Sept!AI74</f>
        <v>0</v>
      </c>
      <c r="AJ74" s="140">
        <f>+July!AJ74+Aug!AJ74+Sept!AJ74</f>
        <v>0</v>
      </c>
      <c r="AK74" s="140">
        <f>+July!AK74+Aug!AK74+Sept!AK74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140">
        <f>+July!C75+Aug!C75+Sept!C75</f>
        <v>0</v>
      </c>
      <c r="D75" s="140">
        <f>+July!D75+Aug!D75+Sept!D75</f>
        <v>0</v>
      </c>
      <c r="E75" s="140">
        <f>+July!E75+Aug!E75+Sept!E75</f>
        <v>0</v>
      </c>
      <c r="F75" s="140">
        <f>+July!F75+Aug!F75+Sept!F75</f>
        <v>0</v>
      </c>
      <c r="G75" s="140">
        <f>+July!G75+Aug!G75+Sept!G75</f>
        <v>0</v>
      </c>
      <c r="H75" s="140">
        <f>+July!H75+Aug!H75+Sept!H75</f>
        <v>0</v>
      </c>
      <c r="I75" s="140">
        <f>+July!I75+Aug!I75+Sept!I75</f>
        <v>0</v>
      </c>
      <c r="J75" s="140">
        <f>+July!J75+Aug!J75+Sept!J75</f>
        <v>0</v>
      </c>
      <c r="K75" s="140">
        <f>+July!K75+Aug!K75+Sept!K75</f>
        <v>0</v>
      </c>
      <c r="L75" s="140">
        <f>+July!L75+Aug!L75+Sept!L75</f>
        <v>0</v>
      </c>
      <c r="M75" s="140">
        <f>+July!M75+Aug!M75+Sept!M75</f>
        <v>0</v>
      </c>
      <c r="N75" s="140">
        <f>+July!N75+Aug!N75+Sept!N75</f>
        <v>0</v>
      </c>
      <c r="O75" s="140">
        <f>+July!O75+Aug!O75+Sept!O75</f>
        <v>1500</v>
      </c>
      <c r="P75" s="140">
        <f>+July!P75+Aug!P75+Sept!P75</f>
        <v>0</v>
      </c>
      <c r="Q75" s="140">
        <f>+July!Q75+Aug!Q75+Sept!Q75</f>
        <v>0</v>
      </c>
      <c r="R75" s="140">
        <f>July!R75+Aug!R75+Sept!R75</f>
        <v>0</v>
      </c>
      <c r="S75" s="8">
        <f t="shared" ref="S75:S78" si="18">SUM(C75:R75)</f>
        <v>1500</v>
      </c>
      <c r="T75" s="7"/>
      <c r="U75" s="140">
        <f>+July!U75+Aug!U75+Sept!U75</f>
        <v>0</v>
      </c>
      <c r="V75" s="140">
        <f>+July!V75+Aug!V75+Sept!V75</f>
        <v>0</v>
      </c>
      <c r="W75" s="140">
        <f>+July!W75+Aug!W75+Sept!W75</f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40">
        <f>+July!AI75+Aug!AI75+Sept!AI75</f>
        <v>0</v>
      </c>
      <c r="AJ75" s="140">
        <f>+July!AJ75+Aug!AJ75+Sept!AJ75</f>
        <v>0</v>
      </c>
      <c r="AK75" s="140">
        <f>+July!AK75+Aug!AK75+Sept!AK75</f>
        <v>0</v>
      </c>
      <c r="AL75" s="3"/>
      <c r="AM75" s="3"/>
      <c r="AN75" s="3"/>
      <c r="AO75" s="3"/>
    </row>
    <row r="76" spans="1:41" ht="12.75" customHeight="1" x14ac:dyDescent="0.2">
      <c r="A76" s="3"/>
      <c r="B76" s="119"/>
      <c r="C76" s="140">
        <f>+July!C76+Aug!C76+Sept!C76</f>
        <v>0</v>
      </c>
      <c r="D76" s="140">
        <f>+July!D76+Aug!D76+Sept!D76</f>
        <v>0</v>
      </c>
      <c r="E76" s="140">
        <f>+July!E76+Aug!E76+Sept!E76</f>
        <v>0</v>
      </c>
      <c r="F76" s="140">
        <f>+July!F76+Aug!F76+Sept!F76</f>
        <v>0</v>
      </c>
      <c r="G76" s="140">
        <f>+July!G76+Aug!G76+Sept!G76</f>
        <v>0</v>
      </c>
      <c r="H76" s="140">
        <f>+July!H76+Aug!H76+Sept!H76</f>
        <v>0</v>
      </c>
      <c r="I76" s="140">
        <f>+July!I76+Aug!I76+Sept!I76</f>
        <v>0</v>
      </c>
      <c r="J76" s="140">
        <f>+July!J76+Aug!J76+Sept!J76</f>
        <v>0</v>
      </c>
      <c r="K76" s="140">
        <f>+July!K76+Aug!K76+Sept!K76</f>
        <v>0</v>
      </c>
      <c r="L76" s="140">
        <f>+July!L76+Aug!L76+Sept!L76</f>
        <v>0</v>
      </c>
      <c r="M76" s="140">
        <f>+July!M76+Aug!M76+Sept!M76</f>
        <v>0</v>
      </c>
      <c r="N76" s="140">
        <f>+July!N76+Aug!N76+Sept!N76</f>
        <v>0</v>
      </c>
      <c r="O76" s="140">
        <f>+July!O76+Aug!O76+Sept!O76</f>
        <v>0</v>
      </c>
      <c r="P76" s="140">
        <f>+July!P76+Aug!P76+Sept!P76</f>
        <v>0</v>
      </c>
      <c r="Q76" s="140">
        <f>+July!Q76+Aug!Q76+Sept!Q76</f>
        <v>0</v>
      </c>
      <c r="R76" s="140">
        <f>July!R76+Aug!R76+Sept!R76</f>
        <v>0</v>
      </c>
      <c r="S76" s="8">
        <f t="shared" si="18"/>
        <v>0</v>
      </c>
      <c r="T76" s="4"/>
      <c r="U76" s="140">
        <f>+July!U76+Aug!U76+Sept!U76</f>
        <v>0</v>
      </c>
      <c r="V76" s="140">
        <f>+July!V76+Aug!V76+Sept!V76</f>
        <v>0</v>
      </c>
      <c r="W76" s="140">
        <f>+July!W76+Aug!W76+Sept!W76</f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140">
        <f>+July!AI76+Aug!AI76+Sept!AI76</f>
        <v>0</v>
      </c>
      <c r="AJ76" s="140">
        <f>+July!AJ76+Aug!AJ76+Sept!AJ76</f>
        <v>0</v>
      </c>
      <c r="AK76" s="140">
        <f>+July!AK76+Aug!AK76+Sept!AK76</f>
        <v>0</v>
      </c>
      <c r="AL76" s="3"/>
      <c r="AM76" s="3"/>
      <c r="AN76" s="3"/>
      <c r="AO76" s="3"/>
    </row>
    <row r="77" spans="1:41" ht="12.75" customHeight="1" x14ac:dyDescent="0.2">
      <c r="A77" s="3"/>
      <c r="B77" s="119"/>
      <c r="C77" s="140">
        <f>+July!C77+Aug!C77+Sept!C77</f>
        <v>0</v>
      </c>
      <c r="D77" s="140">
        <f>+July!D77+Aug!D77+Sept!D77</f>
        <v>0</v>
      </c>
      <c r="E77" s="140">
        <f>+July!E77+Aug!E77+Sept!E77</f>
        <v>0</v>
      </c>
      <c r="F77" s="140">
        <f>+July!F77+Aug!F77+Sept!F77</f>
        <v>0</v>
      </c>
      <c r="G77" s="140">
        <f>+July!G77+Aug!G77+Sept!G77</f>
        <v>0</v>
      </c>
      <c r="H77" s="140">
        <f>+July!H77+Aug!H77+Sept!H77</f>
        <v>0</v>
      </c>
      <c r="I77" s="140">
        <f>+July!I77+Aug!I77+Sept!I77</f>
        <v>0</v>
      </c>
      <c r="J77" s="140">
        <f>+July!J77+Aug!J77+Sept!J77</f>
        <v>0</v>
      </c>
      <c r="K77" s="140">
        <f>+July!K77+Aug!K77+Sept!K77</f>
        <v>0</v>
      </c>
      <c r="L77" s="140">
        <f>+July!L77+Aug!L77+Sept!L77</f>
        <v>0</v>
      </c>
      <c r="M77" s="140">
        <f>+July!M77+Aug!M77+Sept!M77</f>
        <v>0</v>
      </c>
      <c r="N77" s="140">
        <f>+July!N77+Aug!N77+Sept!N77</f>
        <v>0</v>
      </c>
      <c r="O77" s="140">
        <f>+July!O77+Aug!O77+Sept!O77</f>
        <v>0</v>
      </c>
      <c r="P77" s="140">
        <f>+July!P77+Aug!P77+Sept!P77</f>
        <v>0</v>
      </c>
      <c r="Q77" s="140">
        <f>+July!Q77+Aug!Q77+Sept!Q77</f>
        <v>0</v>
      </c>
      <c r="R77" s="140">
        <f>July!R77+Aug!R77+Sept!R77</f>
        <v>0</v>
      </c>
      <c r="S77" s="8">
        <f t="shared" si="18"/>
        <v>0</v>
      </c>
      <c r="T77" s="4"/>
      <c r="U77" s="140">
        <f>+July!U77+Aug!U77+Sept!U77</f>
        <v>0</v>
      </c>
      <c r="V77" s="140">
        <f>+July!V77+Aug!V77+Sept!V77</f>
        <v>0</v>
      </c>
      <c r="W77" s="140">
        <f>+July!W77+Aug!W77+Sept!W77</f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40">
        <f>+July!AI77+Aug!AI77+Sept!AI77</f>
        <v>0</v>
      </c>
      <c r="AJ77" s="140">
        <f>+July!AJ77+Aug!AJ77+Sept!AJ77</f>
        <v>0</v>
      </c>
      <c r="AK77" s="140">
        <f>+July!AK77+Aug!AK77+Sept!AK77</f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140">
        <f>+July!C78+Aug!C78+Sept!C78</f>
        <v>0</v>
      </c>
      <c r="D78" s="140">
        <f>+July!D78+Aug!D78+Sept!D78</f>
        <v>0</v>
      </c>
      <c r="E78" s="140">
        <f>+July!E78+Aug!E78+Sept!E78</f>
        <v>0</v>
      </c>
      <c r="F78" s="140">
        <f>+July!F78+Aug!F78+Sept!F78</f>
        <v>0</v>
      </c>
      <c r="G78" s="140">
        <f>+July!G78+Aug!G78+Sept!G78</f>
        <v>0</v>
      </c>
      <c r="H78" s="140">
        <f>+July!H78+Aug!H78+Sept!H78</f>
        <v>0</v>
      </c>
      <c r="I78" s="140">
        <f>+July!I78+Aug!I78+Sept!I78</f>
        <v>0</v>
      </c>
      <c r="J78" s="140">
        <f>+July!J78+Aug!J78+Sept!J78</f>
        <v>0</v>
      </c>
      <c r="K78" s="140">
        <f>+July!K78+Aug!K78+Sept!K78</f>
        <v>0</v>
      </c>
      <c r="L78" s="140">
        <f>+July!L78+Aug!L78+Sept!L78</f>
        <v>0</v>
      </c>
      <c r="M78" s="140">
        <f>+July!M78+Aug!M78+Sept!M78</f>
        <v>0</v>
      </c>
      <c r="N78" s="140">
        <f>+July!N78+Aug!N78+Sept!N78</f>
        <v>0</v>
      </c>
      <c r="O78" s="140">
        <f>+July!O78+Aug!O78+Sept!O78</f>
        <v>0</v>
      </c>
      <c r="P78" s="140">
        <f>+July!P78+Aug!P78+Sept!P78</f>
        <v>0</v>
      </c>
      <c r="Q78" s="140">
        <f>+July!Q78+Aug!Q78+Sept!Q78</f>
        <v>0</v>
      </c>
      <c r="R78" s="140">
        <f>July!R78+Aug!R78+Sept!R78</f>
        <v>0</v>
      </c>
      <c r="S78" s="8">
        <f t="shared" si="18"/>
        <v>0</v>
      </c>
      <c r="T78" s="4"/>
      <c r="U78" s="140">
        <f>+July!U78+Aug!U78+Sept!U78</f>
        <v>0</v>
      </c>
      <c r="V78" s="140">
        <f>+July!V78+Aug!V78+Sept!V78</f>
        <v>0</v>
      </c>
      <c r="W78" s="140">
        <f>+July!W78+Aug!W78+Sept!W78</f>
        <v>0</v>
      </c>
      <c r="X78" s="4"/>
      <c r="Y78" s="4"/>
      <c r="Z78" s="4"/>
      <c r="AA78" s="4"/>
      <c r="AB78" s="4"/>
      <c r="AC78" s="4"/>
      <c r="AD78" s="4"/>
      <c r="AE78" s="4"/>
      <c r="AI78" s="140">
        <f>+July!AI78+Aug!AI78+Sept!AI78</f>
        <v>0</v>
      </c>
      <c r="AJ78" s="140">
        <f>+July!AJ78+Aug!AJ78+Sept!AJ78</f>
        <v>0</v>
      </c>
      <c r="AK78" s="140">
        <f>+July!AK78+Aug!AK78+Sept!AK78</f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19">SUM(D74:D78)</f>
        <v>0</v>
      </c>
      <c r="E79" s="117">
        <f t="shared" si="19"/>
        <v>0</v>
      </c>
      <c r="F79" s="117">
        <f t="shared" si="19"/>
        <v>0</v>
      </c>
      <c r="G79" s="117">
        <f t="shared" si="19"/>
        <v>0</v>
      </c>
      <c r="H79" s="117">
        <f t="shared" si="19"/>
        <v>0</v>
      </c>
      <c r="I79" s="117">
        <f t="shared" si="19"/>
        <v>0</v>
      </c>
      <c r="J79" s="117">
        <f t="shared" si="19"/>
        <v>0</v>
      </c>
      <c r="K79" s="117">
        <f t="shared" si="19"/>
        <v>0</v>
      </c>
      <c r="L79" s="117">
        <f t="shared" si="19"/>
        <v>0</v>
      </c>
      <c r="M79" s="117">
        <f t="shared" si="19"/>
        <v>0</v>
      </c>
      <c r="N79" s="117">
        <f t="shared" si="19"/>
        <v>0</v>
      </c>
      <c r="O79" s="117">
        <f t="shared" si="19"/>
        <v>1500</v>
      </c>
      <c r="P79" s="117">
        <f t="shared" si="19"/>
        <v>0</v>
      </c>
      <c r="Q79" s="117">
        <f t="shared" si="19"/>
        <v>0</v>
      </c>
      <c r="R79" s="117">
        <f t="shared" si="19"/>
        <v>0</v>
      </c>
      <c r="S79" s="118">
        <f>SUM(C79:R79)</f>
        <v>1500</v>
      </c>
      <c r="T79" s="7"/>
      <c r="U79" s="162">
        <f>SUM(U74:U78)+U72</f>
        <v>20809.907999999999</v>
      </c>
      <c r="V79" s="162">
        <f t="shared" ref="V79:W79" si="20">SUM(V74:V78)+V72</f>
        <v>3963.7920000000004</v>
      </c>
      <c r="W79" s="162">
        <f t="shared" si="20"/>
        <v>24773.7</v>
      </c>
      <c r="X79" s="7"/>
      <c r="Y79" s="7"/>
      <c r="Z79" s="7"/>
      <c r="AA79" s="7"/>
      <c r="AB79" s="7"/>
      <c r="AC79" s="7"/>
      <c r="AD79" s="7"/>
      <c r="AE79" s="7"/>
      <c r="AF79" s="9"/>
      <c r="AG79" s="9"/>
      <c r="AH79" s="9"/>
      <c r="AI79" s="162">
        <f t="shared" ref="AI79:AK79" si="21">SUM(AI74:AI78)+AI72</f>
        <v>258.935</v>
      </c>
      <c r="AJ79" s="162">
        <f t="shared" si="21"/>
        <v>258.935</v>
      </c>
      <c r="AK79" s="162">
        <f t="shared" si="21"/>
        <v>517.87</v>
      </c>
    </row>
    <row r="80" spans="1:41" ht="12.75" customHeight="1" x14ac:dyDescent="0.2">
      <c r="A80" s="3"/>
      <c r="B80" s="3"/>
      <c r="C80" s="73"/>
      <c r="D80" s="70"/>
      <c r="E80" s="137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137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122"/>
      <c r="H81" s="71"/>
      <c r="N81" s="71"/>
      <c r="O81" s="128"/>
      <c r="P81" s="71"/>
      <c r="Q81" s="149">
        <f>+Q79+Q72</f>
        <v>15</v>
      </c>
      <c r="R81" s="10">
        <f>+R79+R72</f>
        <v>0</v>
      </c>
    </row>
    <row r="82" spans="1:23" x14ac:dyDescent="0.2">
      <c r="A82" s="76"/>
      <c r="B82" s="76"/>
      <c r="C82" s="10"/>
      <c r="H82" s="10"/>
      <c r="N82" s="71"/>
      <c r="O82" s="128"/>
      <c r="P82" s="128"/>
      <c r="Q82" s="149"/>
      <c r="U82" s="15"/>
      <c r="V82" s="15"/>
      <c r="W82" s="15"/>
    </row>
    <row r="83" spans="1:23" x14ac:dyDescent="0.2">
      <c r="N83" s="71"/>
      <c r="O83" s="71"/>
      <c r="P83" s="71"/>
      <c r="Q83" s="71"/>
    </row>
    <row r="84" spans="1:23" x14ac:dyDescent="0.2">
      <c r="H84" s="10"/>
      <c r="N84" s="71"/>
      <c r="O84" s="129"/>
      <c r="P84" s="71"/>
      <c r="Q84" s="71"/>
      <c r="U84" s="15"/>
      <c r="V84" s="15"/>
      <c r="W84" s="15"/>
    </row>
    <row r="85" spans="1:23" x14ac:dyDescent="0.2">
      <c r="C85" s="10"/>
      <c r="F85" s="10"/>
      <c r="N85" s="71"/>
      <c r="O85" s="128"/>
      <c r="P85" s="71"/>
      <c r="Q85" s="71"/>
    </row>
    <row r="86" spans="1:23" x14ac:dyDescent="0.2">
      <c r="C86" s="10"/>
      <c r="F86" s="10"/>
      <c r="N86" s="71"/>
      <c r="O86" s="71"/>
      <c r="P86" s="71"/>
      <c r="Q86" s="71"/>
    </row>
    <row r="87" spans="1:23" x14ac:dyDescent="0.2">
      <c r="C87" s="10"/>
      <c r="F87" s="10"/>
      <c r="N87" s="71"/>
      <c r="O87" s="71"/>
      <c r="P87" s="71"/>
      <c r="Q87" s="71"/>
    </row>
    <row r="88" spans="1:23" x14ac:dyDescent="0.2">
      <c r="C88" s="10"/>
      <c r="F88" s="10"/>
      <c r="N88" s="71"/>
      <c r="O88" s="71"/>
      <c r="P88" s="71"/>
      <c r="Q88" s="71"/>
    </row>
    <row r="89" spans="1:23" x14ac:dyDescent="0.2">
      <c r="C89" s="10"/>
      <c r="F89" s="10"/>
      <c r="N89" s="71"/>
      <c r="O89" s="71"/>
      <c r="P89" s="71"/>
      <c r="Q89" s="71"/>
    </row>
    <row r="90" spans="1:23" x14ac:dyDescent="0.2">
      <c r="C90" s="10"/>
      <c r="F90" s="10"/>
      <c r="N90" s="71"/>
      <c r="O90" s="71"/>
      <c r="P90" s="71"/>
      <c r="Q90" s="71"/>
    </row>
    <row r="91" spans="1:23" x14ac:dyDescent="0.2">
      <c r="C91" s="10"/>
      <c r="F91" s="10"/>
      <c r="N91" s="71"/>
      <c r="O91" s="71"/>
      <c r="P91" s="71"/>
      <c r="Q91" s="71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paperSize="5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126"/>
  <sheetViews>
    <sheetView zoomScaleNormal="100" workbookViewId="0">
      <pane ySplit="9" topLeftCell="A15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9.109375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106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42" si="1">+G10*$AI$9</f>
        <v>0</v>
      </c>
      <c r="AJ10" s="56">
        <f t="shared" ref="AJ10:AJ42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idden="1" x14ac:dyDescent="0.2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0</v>
      </c>
      <c r="T16" s="7"/>
      <c r="U16" s="67">
        <f t="shared" si="3"/>
        <v>0</v>
      </c>
      <c r="V16" s="68">
        <f t="shared" si="4"/>
        <v>0</v>
      </c>
      <c r="W16" s="44">
        <f t="shared" si="5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7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">
        <v>0</v>
      </c>
      <c r="R17" s="78">
        <v>0</v>
      </c>
      <c r="S17" s="24">
        <f t="shared" si="0"/>
        <v>0</v>
      </c>
      <c r="T17" s="7"/>
      <c r="U17" s="67">
        <f t="shared" si="3"/>
        <v>0</v>
      </c>
      <c r="V17" s="68">
        <f t="shared" si="4"/>
        <v>0</v>
      </c>
      <c r="W17" s="44">
        <f t="shared" si="5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  <c r="AL17" s="5"/>
    </row>
    <row r="18" spans="1:38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ref="U19" si="8">(+C19+D19)*$U$9</f>
        <v>0</v>
      </c>
      <c r="V19" s="68">
        <f t="shared" ref="V19" si="9">(+C19+D19)*$V$9</f>
        <v>0</v>
      </c>
      <c r="W19" s="44">
        <f t="shared" ref="W19" si="10">+V19+U19</f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ref="AI19" si="11">+G19*$AI$9</f>
        <v>0</v>
      </c>
      <c r="AJ19" s="59">
        <f t="shared" ref="AJ19" si="12">+G19*$AJ$9</f>
        <v>0</v>
      </c>
      <c r="AK19" s="60">
        <f t="shared" ref="AK19" si="13">+AJ19+AI19</f>
        <v>0</v>
      </c>
      <c r="AL19" s="5"/>
    </row>
    <row r="20" spans="1:38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7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0</v>
      </c>
      <c r="T25" s="7"/>
      <c r="U25" s="67">
        <f t="shared" si="3"/>
        <v>0</v>
      </c>
      <c r="V25" s="68">
        <f t="shared" si="4"/>
        <v>0</v>
      </c>
      <c r="W25" s="44">
        <f t="shared" si="5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</row>
    <row r="27" spans="1:38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0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x14ac:dyDescent="0.2">
      <c r="A30" s="220" t="s">
        <v>51</v>
      </c>
      <c r="B30" s="221">
        <v>240390</v>
      </c>
      <c r="C30" s="7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0</v>
      </c>
      <c r="T30" s="7"/>
      <c r="U30" s="67">
        <f t="shared" si="3"/>
        <v>0</v>
      </c>
      <c r="V30" s="68">
        <f t="shared" si="4"/>
        <v>0</v>
      </c>
      <c r="W30" s="44">
        <f t="shared" si="5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x14ac:dyDescent="0.2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3"/>
        <v>0</v>
      </c>
      <c r="V32" s="68">
        <f t="shared" si="4"/>
        <v>0</v>
      </c>
      <c r="W32" s="44">
        <f t="shared" si="5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78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0</v>
      </c>
      <c r="T33" s="7"/>
      <c r="U33" s="67">
        <f t="shared" si="3"/>
        <v>0</v>
      </c>
      <c r="V33" s="68">
        <f t="shared" si="4"/>
        <v>0</v>
      </c>
      <c r="W33" s="44">
        <f t="shared" si="5"/>
        <v>0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</row>
    <row r="34" spans="1:40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0</v>
      </c>
      <c r="T35" s="7"/>
      <c r="U35" s="67">
        <f t="shared" si="3"/>
        <v>0</v>
      </c>
      <c r="V35" s="68">
        <f t="shared" si="4"/>
        <v>0</v>
      </c>
      <c r="W35" s="44">
        <f t="shared" si="5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</row>
    <row r="36" spans="1:40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idden="1" x14ac:dyDescent="0.2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</row>
    <row r="40" spans="1:40" hidden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</row>
    <row r="41" spans="1:40" hidden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ref="AI43:AI71" si="14">+G43*$AI$9</f>
        <v>0</v>
      </c>
      <c r="AJ43" s="59">
        <f t="shared" ref="AJ43:AJ71" si="15">+G43*$AJ$9</f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4"/>
        <v>0</v>
      </c>
      <c r="AJ44" s="59">
        <f t="shared" si="15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4"/>
        <v>0</v>
      </c>
      <c r="AJ45" s="59">
        <f t="shared" si="15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4"/>
        <v>0</v>
      </c>
      <c r="AJ46" s="59">
        <f t="shared" si="15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4"/>
        <v>0</v>
      </c>
      <c r="AJ47" s="59">
        <f t="shared" si="15"/>
        <v>0</v>
      </c>
      <c r="AK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0</v>
      </c>
      <c r="T48" s="7"/>
      <c r="U48" s="67">
        <f t="shared" si="3"/>
        <v>0</v>
      </c>
      <c r="V48" s="68">
        <f t="shared" si="4"/>
        <v>0</v>
      </c>
      <c r="W48" s="44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4"/>
        <v>0</v>
      </c>
      <c r="AJ48" s="59">
        <f t="shared" si="15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4"/>
        <v>0</v>
      </c>
      <c r="AJ49" s="59">
        <f t="shared" si="15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0</v>
      </c>
      <c r="T50" s="7"/>
      <c r="U50" s="67">
        <f t="shared" si="3"/>
        <v>0</v>
      </c>
      <c r="V50" s="68">
        <f t="shared" si="4"/>
        <v>0</v>
      </c>
      <c r="W50" s="44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4"/>
        <v>0</v>
      </c>
      <c r="AJ50" s="59">
        <f t="shared" si="15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4"/>
        <v>0</v>
      </c>
      <c r="AJ51" s="59">
        <f t="shared" si="15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0</v>
      </c>
      <c r="T52" s="7"/>
      <c r="U52" s="67">
        <f t="shared" si="3"/>
        <v>0</v>
      </c>
      <c r="V52" s="68">
        <f t="shared" si="4"/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4"/>
        <v>0</v>
      </c>
      <c r="AJ52" s="59">
        <f t="shared" si="15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0</v>
      </c>
      <c r="T53" s="7"/>
      <c r="U53" s="67">
        <f t="shared" si="3"/>
        <v>0</v>
      </c>
      <c r="V53" s="68">
        <f t="shared" si="4"/>
        <v>0</v>
      </c>
      <c r="W53" s="44">
        <f t="shared" si="5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4"/>
        <v>0</v>
      </c>
      <c r="AJ53" s="59">
        <f t="shared" si="15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4"/>
        <v>0</v>
      </c>
      <c r="AJ54" s="59">
        <f t="shared" si="15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4"/>
        <v>0</v>
      </c>
      <c r="AJ55" s="59">
        <f t="shared" si="15"/>
        <v>0</v>
      </c>
      <c r="AK55" s="60">
        <f t="shared" si="6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4"/>
        <v>0</v>
      </c>
      <c r="AJ56" s="59">
        <f t="shared" si="15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4"/>
        <v>0</v>
      </c>
      <c r="AJ57" s="59">
        <f t="shared" si="15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0</v>
      </c>
      <c r="T58" s="7"/>
      <c r="U58" s="67">
        <f t="shared" si="3"/>
        <v>0</v>
      </c>
      <c r="V58" s="68">
        <f t="shared" si="4"/>
        <v>0</v>
      </c>
      <c r="W58" s="44">
        <f t="shared" si="5"/>
        <v>0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4"/>
        <v>0</v>
      </c>
      <c r="AJ58" s="59">
        <f t="shared" si="15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0</v>
      </c>
      <c r="T59" s="7"/>
      <c r="U59" s="67">
        <f t="shared" si="3"/>
        <v>0</v>
      </c>
      <c r="V59" s="68">
        <f t="shared" si="4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4"/>
        <v>0</v>
      </c>
      <c r="AJ59" s="59">
        <f t="shared" si="15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0</v>
      </c>
      <c r="T60" s="7"/>
      <c r="U60" s="67">
        <f t="shared" si="3"/>
        <v>0</v>
      </c>
      <c r="V60" s="68">
        <f t="shared" si="4"/>
        <v>0</v>
      </c>
      <c r="W60" s="44">
        <f t="shared" si="5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4"/>
        <v>0</v>
      </c>
      <c r="AJ60" s="59">
        <f t="shared" si="15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4"/>
        <v>0</v>
      </c>
      <c r="AJ61" s="59">
        <f t="shared" si="15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0</v>
      </c>
      <c r="T62" s="7"/>
      <c r="U62" s="67">
        <f t="shared" si="3"/>
        <v>0</v>
      </c>
      <c r="V62" s="68">
        <f t="shared" si="4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4"/>
        <v>0</v>
      </c>
      <c r="AJ62" s="59">
        <f t="shared" si="15"/>
        <v>0</v>
      </c>
      <c r="AK62" s="60">
        <f t="shared" si="6"/>
        <v>0</v>
      </c>
      <c r="AM62" s="3"/>
      <c r="AN62" s="3"/>
    </row>
    <row r="63" spans="1:40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4"/>
        <v>0</v>
      </c>
      <c r="AJ63" s="59">
        <f t="shared" si="15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4"/>
        <v>0</v>
      </c>
      <c r="AJ64" s="59">
        <f t="shared" si="15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4"/>
        <v>0</v>
      </c>
      <c r="AJ65" s="59">
        <f t="shared" si="15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4"/>
        <v>0</v>
      </c>
      <c r="AJ66" s="59">
        <f t="shared" si="15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4"/>
        <v>0</v>
      </c>
      <c r="AJ67" s="59">
        <f t="shared" si="15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4"/>
        <v>0</v>
      </c>
      <c r="AJ68" s="59">
        <f t="shared" si="15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1" si="16">SUM(C69:R69)</f>
        <v>0</v>
      </c>
      <c r="T69" s="7"/>
      <c r="U69" s="67">
        <f t="shared" ref="U69:U71" si="17">(+C69+D69)*$U$9</f>
        <v>0</v>
      </c>
      <c r="V69" s="68">
        <f t="shared" ref="V69:V71" si="18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14"/>
        <v>0</v>
      </c>
      <c r="AJ69" s="59">
        <f t="shared" si="15"/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16"/>
        <v>0</v>
      </c>
      <c r="T70" s="7"/>
      <c r="U70" s="67">
        <f t="shared" si="17"/>
        <v>0</v>
      </c>
      <c r="V70" s="68">
        <f t="shared" si="18"/>
        <v>0</v>
      </c>
      <c r="W70" s="44">
        <f t="shared" ref="W70:W72" si="19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4"/>
        <v>0</v>
      </c>
      <c r="AJ70" s="59">
        <f t="shared" si="15"/>
        <v>0</v>
      </c>
      <c r="AK70" s="60">
        <f t="shared" ref="AK70:AK72" si="20">+AJ70+AI70</f>
        <v>0</v>
      </c>
      <c r="AM70" s="3"/>
      <c r="AN70" s="3"/>
    </row>
    <row r="71" spans="1:41" ht="10.8" thickBot="1" x14ac:dyDescent="0.25">
      <c r="A71" s="16"/>
      <c r="B71" s="112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16"/>
        <v>0</v>
      </c>
      <c r="T71" s="7"/>
      <c r="U71" s="67">
        <f t="shared" si="17"/>
        <v>0</v>
      </c>
      <c r="V71" s="68">
        <f t="shared" si="18"/>
        <v>0</v>
      </c>
      <c r="W71" s="44">
        <f t="shared" si="19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4"/>
        <v>0</v>
      </c>
      <c r="AJ71" s="59">
        <f t="shared" si="15"/>
        <v>0</v>
      </c>
      <c r="AK71" s="60">
        <f t="shared" si="20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10"/>
      <c r="C72" s="109">
        <f t="shared" ref="C72:S72" si="21">SUM(C10:C71)</f>
        <v>0</v>
      </c>
      <c r="D72" s="104">
        <f t="shared" si="21"/>
        <v>0</v>
      </c>
      <c r="E72" s="104">
        <f t="shared" si="21"/>
        <v>0</v>
      </c>
      <c r="F72" s="104">
        <f t="shared" si="21"/>
        <v>0</v>
      </c>
      <c r="G72" s="104">
        <f t="shared" si="21"/>
        <v>0</v>
      </c>
      <c r="H72" s="104">
        <f t="shared" si="21"/>
        <v>0</v>
      </c>
      <c r="I72" s="108">
        <f t="shared" si="21"/>
        <v>0</v>
      </c>
      <c r="J72" s="108">
        <f t="shared" si="21"/>
        <v>0</v>
      </c>
      <c r="K72" s="108">
        <f t="shared" si="21"/>
        <v>0</v>
      </c>
      <c r="L72" s="108">
        <f t="shared" si="21"/>
        <v>0</v>
      </c>
      <c r="M72" s="108">
        <f t="shared" si="21"/>
        <v>0</v>
      </c>
      <c r="N72" s="108">
        <f t="shared" si="21"/>
        <v>0</v>
      </c>
      <c r="O72" s="107">
        <f t="shared" si="21"/>
        <v>0</v>
      </c>
      <c r="P72" s="106">
        <f t="shared" si="21"/>
        <v>0</v>
      </c>
      <c r="Q72" s="105">
        <f t="shared" si="21"/>
        <v>0</v>
      </c>
      <c r="R72" s="103">
        <f t="shared" si="21"/>
        <v>0</v>
      </c>
      <c r="S72" s="26">
        <f t="shared" si="21"/>
        <v>0</v>
      </c>
      <c r="T72" s="27"/>
      <c r="U72" s="45">
        <f>SUM(U10:U71)</f>
        <v>0</v>
      </c>
      <c r="V72" s="46">
        <f>SUM(V10:V71)</f>
        <v>0</v>
      </c>
      <c r="W72" s="47">
        <f t="shared" si="19"/>
        <v>0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0</v>
      </c>
      <c r="AJ72" s="62">
        <f>SUM(AJ10:AJ71)</f>
        <v>0</v>
      </c>
      <c r="AK72" s="63">
        <f t="shared" si="20"/>
        <v>0</v>
      </c>
    </row>
    <row r="73" spans="1:41" ht="12.75" customHeight="1" thickTop="1" x14ac:dyDescent="0.2">
      <c r="A73" s="3"/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 t="s">
        <v>89</v>
      </c>
      <c r="S73" s="120"/>
      <c r="T73" s="121"/>
      <c r="U73" s="121" t="s">
        <v>89</v>
      </c>
      <c r="V73" s="121" t="s">
        <v>89</v>
      </c>
      <c r="W73" s="121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22">(+C74+D74)*$U$9</f>
        <v>0</v>
      </c>
      <c r="V74" s="68">
        <f t="shared" ref="V74:V78" si="23">(+C74+D74)*$V$9</f>
        <v>0</v>
      </c>
      <c r="W74" s="44">
        <f t="shared" ref="W74:W78" si="24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>+G74*$AI$9</f>
        <v>0</v>
      </c>
      <c r="AJ74" s="59">
        <f>+G74*$AJ$9</f>
        <v>0</v>
      </c>
      <c r="AK74" s="60">
        <f t="shared" ref="AK74:AK78" si="25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6">SUM(C75:R75)</f>
        <v>0</v>
      </c>
      <c r="T75" s="7"/>
      <c r="U75" s="67">
        <f t="shared" si="22"/>
        <v>0</v>
      </c>
      <c r="V75" s="68">
        <f t="shared" si="23"/>
        <v>0</v>
      </c>
      <c r="W75" s="44">
        <f t="shared" si="24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>+G75*$AI$9</f>
        <v>0</v>
      </c>
      <c r="AJ75" s="59">
        <f>+G75*$AJ$9</f>
        <v>0</v>
      </c>
      <c r="AK75" s="60">
        <f t="shared" si="25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6"/>
        <v>0</v>
      </c>
      <c r="T76" s="4"/>
      <c r="U76" s="67">
        <f t="shared" si="22"/>
        <v>0</v>
      </c>
      <c r="V76" s="68">
        <f t="shared" si="23"/>
        <v>0</v>
      </c>
      <c r="W76" s="44">
        <f t="shared" si="24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>+G76*$AI$9</f>
        <v>0</v>
      </c>
      <c r="AJ76" s="59">
        <f>+G76*$AJ$9</f>
        <v>0</v>
      </c>
      <c r="AK76" s="60">
        <f t="shared" si="25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6"/>
        <v>0</v>
      </c>
      <c r="T77" s="4"/>
      <c r="U77" s="67">
        <f t="shared" si="22"/>
        <v>0</v>
      </c>
      <c r="V77" s="68">
        <f t="shared" si="23"/>
        <v>0</v>
      </c>
      <c r="W77" s="44">
        <f t="shared" si="24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>+G77*$AI$9</f>
        <v>0</v>
      </c>
      <c r="AJ77" s="59">
        <f>+G77*$AJ$9</f>
        <v>0</v>
      </c>
      <c r="AK77" s="60">
        <f t="shared" si="25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6"/>
        <v>0</v>
      </c>
      <c r="T78" s="4"/>
      <c r="U78" s="151">
        <f t="shared" si="22"/>
        <v>0</v>
      </c>
      <c r="V78" s="152">
        <f t="shared" si="23"/>
        <v>0</v>
      </c>
      <c r="W78" s="153">
        <f t="shared" si="24"/>
        <v>0</v>
      </c>
      <c r="X78" s="4"/>
      <c r="Y78" s="4"/>
      <c r="Z78" s="4"/>
      <c r="AA78" s="4"/>
      <c r="AB78" s="4"/>
      <c r="AC78" s="4"/>
      <c r="AD78" s="4"/>
      <c r="AE78" s="4"/>
      <c r="AI78" s="154">
        <f>+G78*$AI$9</f>
        <v>0</v>
      </c>
      <c r="AJ78" s="155">
        <f>+G78*$AJ$9</f>
        <v>0</v>
      </c>
      <c r="AK78" s="156">
        <f t="shared" si="25"/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27">SUM(D74:D78)</f>
        <v>0</v>
      </c>
      <c r="E79" s="117">
        <f t="shared" si="27"/>
        <v>0</v>
      </c>
      <c r="F79" s="117">
        <f t="shared" si="27"/>
        <v>0</v>
      </c>
      <c r="G79" s="117">
        <f t="shared" si="27"/>
        <v>0</v>
      </c>
      <c r="H79" s="117">
        <f t="shared" si="27"/>
        <v>0</v>
      </c>
      <c r="I79" s="117">
        <f t="shared" si="27"/>
        <v>0</v>
      </c>
      <c r="J79" s="117">
        <f t="shared" si="27"/>
        <v>0</v>
      </c>
      <c r="K79" s="117">
        <f t="shared" si="27"/>
        <v>0</v>
      </c>
      <c r="L79" s="117">
        <f t="shared" si="27"/>
        <v>0</v>
      </c>
      <c r="M79" s="117">
        <f t="shared" si="27"/>
        <v>0</v>
      </c>
      <c r="N79" s="117">
        <f t="shared" si="27"/>
        <v>0</v>
      </c>
      <c r="O79" s="117">
        <f t="shared" si="27"/>
        <v>0</v>
      </c>
      <c r="P79" s="117">
        <f t="shared" si="27"/>
        <v>0</v>
      </c>
      <c r="Q79" s="117">
        <f t="shared" si="27"/>
        <v>0</v>
      </c>
      <c r="R79" s="117">
        <f t="shared" si="27"/>
        <v>0</v>
      </c>
      <c r="S79" s="118">
        <f>SUM(S74:S78)</f>
        <v>0</v>
      </c>
      <c r="T79" s="7"/>
      <c r="U79" s="159">
        <f>SUM(U74:U78)+U72</f>
        <v>0</v>
      </c>
      <c r="V79" s="160">
        <f>SUM(V74:V78)+V72</f>
        <v>0</v>
      </c>
      <c r="W79" s="118">
        <f>SUM(W74:W78)+W72</f>
        <v>0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0</v>
      </c>
      <c r="AJ79" s="160">
        <f>SUM(AJ74:AJ78)+AJ72</f>
        <v>0</v>
      </c>
      <c r="AK79" s="118">
        <f>SUM(AK74:AK78)+AK72</f>
        <v>0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  <c r="O81" s="128"/>
      <c r="P81" s="71"/>
    </row>
    <row r="82" spans="1:23" ht="13.8" x14ac:dyDescent="0.3">
      <c r="A82" s="123"/>
      <c r="B82" s="76"/>
      <c r="C82" s="10"/>
      <c r="H82" s="10"/>
      <c r="O82" s="128"/>
      <c r="P82" s="128"/>
      <c r="Q82" s="10"/>
      <c r="U82" s="15"/>
      <c r="V82" s="15"/>
      <c r="W82" s="15"/>
    </row>
    <row r="83" spans="1:23" x14ac:dyDescent="0.2">
      <c r="O83" s="71"/>
      <c r="P83" s="71"/>
    </row>
    <row r="84" spans="1:23" x14ac:dyDescent="0.2">
      <c r="H84" s="10"/>
      <c r="O84" s="129"/>
      <c r="P84" s="71"/>
      <c r="U84" s="15"/>
      <c r="V84" s="15"/>
      <c r="W84" s="15"/>
    </row>
    <row r="85" spans="1:23" x14ac:dyDescent="0.2">
      <c r="C85" s="10"/>
      <c r="F85" s="10"/>
      <c r="O85" s="128"/>
      <c r="P85" s="71"/>
    </row>
    <row r="86" spans="1:23" x14ac:dyDescent="0.2">
      <c r="C86" s="10"/>
      <c r="F86" s="10"/>
      <c r="O86" s="71"/>
      <c r="P86" s="71"/>
    </row>
    <row r="87" spans="1:23" x14ac:dyDescent="0.2">
      <c r="C87" s="10"/>
      <c r="F87" s="10"/>
      <c r="O87" s="71"/>
      <c r="P87" s="71"/>
    </row>
    <row r="88" spans="1:23" x14ac:dyDescent="0.2">
      <c r="C88" s="10"/>
      <c r="F88" s="10"/>
      <c r="O88" s="71"/>
      <c r="P88" s="71"/>
    </row>
    <row r="89" spans="1:23" x14ac:dyDescent="0.2">
      <c r="C89" s="10"/>
      <c r="F89" s="10"/>
      <c r="O89" s="71"/>
      <c r="P89" s="71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paperSize="5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89"/>
  <sheetViews>
    <sheetView workbookViewId="0">
      <pane ySplit="9" topLeftCell="A24" activePane="bottomLeft" state="frozen"/>
      <selection pane="bottomLeft" activeCell="A32" sqref="A32:XFD32"/>
    </sheetView>
  </sheetViews>
  <sheetFormatPr defaultRowHeight="14.4" x14ac:dyDescent="0.3"/>
  <cols>
    <col min="1" max="1" width="20.109375" customWidth="1"/>
    <col min="20" max="20" width="3.44140625" customWidth="1"/>
    <col min="23" max="23" width="12" customWidth="1"/>
    <col min="24" max="24" width="2.5546875" customWidth="1"/>
    <col min="25" max="34" width="9.109375" hidden="1" customWidth="1"/>
  </cols>
  <sheetData>
    <row r="1" spans="1:3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</row>
    <row r="3" spans="1:37" ht="15.6" x14ac:dyDescent="0.3">
      <c r="A3" s="64" t="s">
        <v>107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</row>
    <row r="4" spans="1:3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3">
      <c r="A5" s="6"/>
      <c r="B5" s="6"/>
      <c r="C5" s="6"/>
      <c r="D5" s="6"/>
      <c r="E5" s="6"/>
      <c r="F5" s="6"/>
      <c r="G5" s="6"/>
      <c r="H5" s="6"/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I5" s="13"/>
      <c r="AJ5" s="6"/>
      <c r="AK5" s="5"/>
    </row>
    <row r="6" spans="1:37" ht="15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</row>
    <row r="7" spans="1:37" ht="15.6" thickTop="1" thickBot="1" x14ac:dyDescent="0.3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</row>
    <row r="8" spans="1:37" ht="15" thickTop="1" x14ac:dyDescent="0.3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</row>
    <row r="9" spans="1:37" ht="15" thickBot="1" x14ac:dyDescent="0.35">
      <c r="A9" s="19"/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</row>
    <row r="10" spans="1:37" ht="15" thickTop="1" x14ac:dyDescent="0.3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</row>
    <row r="11" spans="1:37" x14ac:dyDescent="0.3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</row>
    <row r="12" spans="1:37" x14ac:dyDescent="0.3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</row>
    <row r="13" spans="1:37" x14ac:dyDescent="0.3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125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</row>
    <row r="14" spans="1:37" hidden="1" x14ac:dyDescent="0.3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125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</row>
    <row r="15" spans="1:37" x14ac:dyDescent="0.3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125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</row>
    <row r="16" spans="1:37" x14ac:dyDescent="0.3">
      <c r="A16" s="220" t="s">
        <v>37</v>
      </c>
      <c r="B16" s="221">
        <v>240120</v>
      </c>
      <c r="C16" s="7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0</v>
      </c>
      <c r="T16" s="7"/>
      <c r="U16" s="67">
        <f t="shared" si="3"/>
        <v>0</v>
      </c>
      <c r="V16" s="68">
        <f t="shared" si="4"/>
        <v>0</v>
      </c>
      <c r="W16" s="125">
        <f t="shared" si="5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</row>
    <row r="17" spans="1:38" x14ac:dyDescent="0.3">
      <c r="A17" s="220" t="s">
        <v>38</v>
      </c>
      <c r="B17" s="221">
        <v>240140</v>
      </c>
      <c r="C17" s="7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">
        <v>0</v>
      </c>
      <c r="R17" s="78">
        <v>0</v>
      </c>
      <c r="S17" s="24">
        <f t="shared" si="0"/>
        <v>0</v>
      </c>
      <c r="T17" s="7"/>
      <c r="U17" s="67">
        <f t="shared" si="3"/>
        <v>0</v>
      </c>
      <c r="V17" s="68">
        <f t="shared" si="4"/>
        <v>0</v>
      </c>
      <c r="W17" s="44">
        <f t="shared" si="5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</row>
    <row r="18" spans="1:38" x14ac:dyDescent="0.3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</row>
    <row r="19" spans="1:38" s="6" customFormat="1" ht="10.199999999999999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3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125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</row>
    <row r="21" spans="1:38" x14ac:dyDescent="0.3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</row>
    <row r="22" spans="1:38" x14ac:dyDescent="0.3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</row>
    <row r="23" spans="1:38" x14ac:dyDescent="0.3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125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</row>
    <row r="24" spans="1:38" x14ac:dyDescent="0.3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125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</row>
    <row r="25" spans="1:38" x14ac:dyDescent="0.3">
      <c r="A25" s="220" t="s">
        <v>46</v>
      </c>
      <c r="B25" s="221">
        <v>240300</v>
      </c>
      <c r="C25" s="7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0</v>
      </c>
      <c r="T25" s="7"/>
      <c r="U25" s="67">
        <f t="shared" si="3"/>
        <v>0</v>
      </c>
      <c r="V25" s="68">
        <f t="shared" si="4"/>
        <v>0</v>
      </c>
      <c r="W25" s="125">
        <f t="shared" si="5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</row>
    <row r="26" spans="1:38" x14ac:dyDescent="0.3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125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</row>
    <row r="27" spans="1:38" x14ac:dyDescent="0.3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</row>
    <row r="28" spans="1:38" x14ac:dyDescent="0.3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125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</row>
    <row r="29" spans="1:38" x14ac:dyDescent="0.3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0</v>
      </c>
      <c r="T29" s="7"/>
      <c r="U29" s="67">
        <f t="shared" si="3"/>
        <v>0</v>
      </c>
      <c r="V29" s="68">
        <f t="shared" si="4"/>
        <v>0</v>
      </c>
      <c r="W29" s="125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</row>
    <row r="30" spans="1:38" x14ac:dyDescent="0.3">
      <c r="A30" s="220" t="s">
        <v>51</v>
      </c>
      <c r="B30" s="221">
        <v>240390</v>
      </c>
      <c r="C30" s="7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0</v>
      </c>
      <c r="T30" s="7"/>
      <c r="U30" s="67">
        <f t="shared" si="3"/>
        <v>0</v>
      </c>
      <c r="V30" s="68">
        <f t="shared" si="4"/>
        <v>0</v>
      </c>
      <c r="W30" s="125">
        <f t="shared" si="5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</row>
    <row r="31" spans="1:38" x14ac:dyDescent="0.3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125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</row>
    <row r="32" spans="1:38" hidden="1" x14ac:dyDescent="0.3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3"/>
        <v>0</v>
      </c>
      <c r="V32" s="68">
        <f t="shared" si="4"/>
        <v>0</v>
      </c>
      <c r="W32" s="125">
        <f t="shared" si="5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</row>
    <row r="33" spans="1:37" x14ac:dyDescent="0.3">
      <c r="A33" s="220" t="s">
        <v>54</v>
      </c>
      <c r="B33" s="221">
        <v>240460</v>
      </c>
      <c r="C33" s="78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0</v>
      </c>
      <c r="T33" s="7"/>
      <c r="U33" s="67">
        <f t="shared" si="3"/>
        <v>0</v>
      </c>
      <c r="V33" s="68">
        <f t="shared" si="4"/>
        <v>0</v>
      </c>
      <c r="W33" s="125">
        <f t="shared" si="5"/>
        <v>0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</row>
    <row r="34" spans="1:37" x14ac:dyDescent="0.3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</row>
    <row r="35" spans="1:37" x14ac:dyDescent="0.3">
      <c r="A35" s="220" t="s">
        <v>56</v>
      </c>
      <c r="B35" s="221">
        <v>240540</v>
      </c>
      <c r="C35" s="78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0</v>
      </c>
      <c r="T35" s="7"/>
      <c r="U35" s="67">
        <f t="shared" si="3"/>
        <v>0</v>
      </c>
      <c r="V35" s="68">
        <f t="shared" si="4"/>
        <v>0</v>
      </c>
      <c r="W35" s="125">
        <f t="shared" si="5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</row>
    <row r="36" spans="1:37" x14ac:dyDescent="0.3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</row>
    <row r="37" spans="1:37" hidden="1" x14ac:dyDescent="0.3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</row>
    <row r="38" spans="1:37" hidden="1" x14ac:dyDescent="0.3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125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</row>
    <row r="39" spans="1:37" hidden="1" x14ac:dyDescent="0.3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125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</row>
    <row r="40" spans="1:37" hidden="1" x14ac:dyDescent="0.3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</row>
    <row r="41" spans="1:37" hidden="1" x14ac:dyDescent="0.3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125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</row>
    <row r="42" spans="1:37" x14ac:dyDescent="0.3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125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</row>
    <row r="43" spans="1:37" x14ac:dyDescent="0.3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125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</row>
    <row r="44" spans="1:37" x14ac:dyDescent="0.3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>+V44+U44</f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</row>
    <row r="45" spans="1:37" x14ac:dyDescent="0.3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</row>
    <row r="46" spans="1:37" x14ac:dyDescent="0.3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125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</row>
    <row r="47" spans="1:37" x14ac:dyDescent="0.3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3"/>
        <v>0</v>
      </c>
      <c r="V47" s="68">
        <f t="shared" si="4"/>
        <v>0</v>
      </c>
      <c r="W47" s="125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</row>
    <row r="48" spans="1:37" x14ac:dyDescent="0.3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0</v>
      </c>
      <c r="T48" s="7"/>
      <c r="U48" s="67">
        <f t="shared" si="3"/>
        <v>0</v>
      </c>
      <c r="V48" s="68">
        <f t="shared" si="4"/>
        <v>0</v>
      </c>
      <c r="W48" s="44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</row>
    <row r="49" spans="1:37" x14ac:dyDescent="0.3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125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</row>
    <row r="50" spans="1:37" x14ac:dyDescent="0.3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0</v>
      </c>
      <c r="T50" s="7"/>
      <c r="U50" s="67">
        <f t="shared" si="3"/>
        <v>0</v>
      </c>
      <c r="V50" s="68">
        <f t="shared" si="4"/>
        <v>0</v>
      </c>
      <c r="W50" s="125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</row>
    <row r="51" spans="1:37" x14ac:dyDescent="0.3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</row>
    <row r="52" spans="1:37" x14ac:dyDescent="0.3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0</v>
      </c>
      <c r="T52" s="7"/>
      <c r="U52" s="67">
        <f t="shared" si="3"/>
        <v>0</v>
      </c>
      <c r="V52" s="68">
        <f t="shared" si="4"/>
        <v>0</v>
      </c>
      <c r="W52" s="125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</row>
    <row r="53" spans="1:37" x14ac:dyDescent="0.3">
      <c r="A53" s="220" t="s">
        <v>74</v>
      </c>
      <c r="B53" s="221">
        <v>240810</v>
      </c>
      <c r="C53" s="7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0</v>
      </c>
      <c r="T53" s="7"/>
      <c r="U53" s="67">
        <f t="shared" si="3"/>
        <v>0</v>
      </c>
      <c r="V53" s="68">
        <f t="shared" si="4"/>
        <v>0</v>
      </c>
      <c r="W53" s="125">
        <f t="shared" si="5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0</v>
      </c>
      <c r="AJ53" s="59">
        <f t="shared" si="2"/>
        <v>0</v>
      </c>
      <c r="AK53" s="60">
        <f t="shared" si="6"/>
        <v>0</v>
      </c>
    </row>
    <row r="54" spans="1:37" x14ac:dyDescent="0.3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125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</row>
    <row r="55" spans="1:37" x14ac:dyDescent="0.3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</row>
    <row r="56" spans="1:37" x14ac:dyDescent="0.3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</row>
    <row r="57" spans="1:37" x14ac:dyDescent="0.3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</row>
    <row r="58" spans="1:37" x14ac:dyDescent="0.3">
      <c r="A58" s="220" t="s">
        <v>79</v>
      </c>
      <c r="B58" s="221">
        <v>240920</v>
      </c>
      <c r="C58" s="7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0</v>
      </c>
      <c r="T58" s="7"/>
      <c r="U58" s="67">
        <f t="shared" si="3"/>
        <v>0</v>
      </c>
      <c r="V58" s="68">
        <f t="shared" si="4"/>
        <v>0</v>
      </c>
      <c r="W58" s="44">
        <f t="shared" si="5"/>
        <v>0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</row>
    <row r="59" spans="1:37" hidden="1" x14ac:dyDescent="0.3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0</v>
      </c>
      <c r="T59" s="7"/>
      <c r="U59" s="67">
        <f t="shared" si="3"/>
        <v>0</v>
      </c>
      <c r="V59" s="68">
        <f t="shared" si="4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0</v>
      </c>
      <c r="AJ59" s="59">
        <f t="shared" si="2"/>
        <v>0</v>
      </c>
      <c r="AK59" s="60">
        <f t="shared" si="6"/>
        <v>0</v>
      </c>
    </row>
    <row r="60" spans="1:37" x14ac:dyDescent="0.3">
      <c r="A60" s="220" t="s">
        <v>81</v>
      </c>
      <c r="B60" s="221">
        <v>241320</v>
      </c>
      <c r="C60" s="78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0</v>
      </c>
      <c r="T60" s="7"/>
      <c r="U60" s="67">
        <f t="shared" si="3"/>
        <v>0</v>
      </c>
      <c r="V60" s="68">
        <f t="shared" si="4"/>
        <v>0</v>
      </c>
      <c r="W60" s="44">
        <f t="shared" si="5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</row>
    <row r="61" spans="1:37" x14ac:dyDescent="0.3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</row>
    <row r="62" spans="1:37" x14ac:dyDescent="0.3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0</v>
      </c>
      <c r="T62" s="7"/>
      <c r="U62" s="67">
        <f t="shared" si="3"/>
        <v>0</v>
      </c>
      <c r="V62" s="68">
        <f t="shared" si="4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</row>
    <row r="63" spans="1:37" x14ac:dyDescent="0.3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</row>
    <row r="64" spans="1:37" x14ac:dyDescent="0.3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</row>
    <row r="65" spans="1:41" x14ac:dyDescent="0.3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</row>
    <row r="66" spans="1:41" x14ac:dyDescent="0.3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</row>
    <row r="67" spans="1:41" x14ac:dyDescent="0.3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</row>
    <row r="68" spans="1:41" x14ac:dyDescent="0.3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</row>
    <row r="69" spans="1:41" x14ac:dyDescent="0.3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1" si="8">SUM(C69:R69)</f>
        <v>0</v>
      </c>
      <c r="T69" s="7"/>
      <c r="U69" s="67">
        <f t="shared" ref="U69:U71" si="9">(+C69+D69)*$U$9</f>
        <v>0</v>
      </c>
      <c r="V69" s="68">
        <f t="shared" ref="V69:V71" si="10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1">+G69*$AI$9</f>
        <v>0</v>
      </c>
      <c r="AJ69" s="59">
        <f t="shared" ref="AJ69:AJ71" si="12">+G69*$AJ$9</f>
        <v>0</v>
      </c>
      <c r="AK69" s="60">
        <f t="shared" si="6"/>
        <v>0</v>
      </c>
    </row>
    <row r="70" spans="1:41" x14ac:dyDescent="0.3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8"/>
        <v>0</v>
      </c>
      <c r="T70" s="7"/>
      <c r="U70" s="67">
        <f t="shared" si="9"/>
        <v>0</v>
      </c>
      <c r="V70" s="68">
        <f t="shared" si="10"/>
        <v>0</v>
      </c>
      <c r="W70" s="44">
        <f t="shared" ref="W70:W72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1"/>
        <v>0</v>
      </c>
      <c r="AJ70" s="59">
        <f t="shared" si="12"/>
        <v>0</v>
      </c>
      <c r="AK70" s="60">
        <f t="shared" ref="AK70:AK72" si="14">+AJ70+AI70</f>
        <v>0</v>
      </c>
    </row>
    <row r="71" spans="1:41" ht="15" thickBot="1" x14ac:dyDescent="0.35">
      <c r="A71" s="16"/>
      <c r="B71" s="112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8"/>
        <v>0</v>
      </c>
      <c r="T71" s="7"/>
      <c r="U71" s="67">
        <f t="shared" si="9"/>
        <v>0</v>
      </c>
      <c r="V71" s="68">
        <f t="shared" si="10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1"/>
        <v>0</v>
      </c>
      <c r="AJ71" s="59">
        <f t="shared" si="12"/>
        <v>0</v>
      </c>
      <c r="AK71" s="60">
        <f t="shared" si="14"/>
        <v>0</v>
      </c>
    </row>
    <row r="72" spans="1:41" ht="15.6" thickTop="1" thickBot="1" x14ac:dyDescent="0.35">
      <c r="A72" s="25" t="s">
        <v>30</v>
      </c>
      <c r="B72" s="110"/>
      <c r="C72" s="109">
        <f>SUM(C10:C71)</f>
        <v>0</v>
      </c>
      <c r="D72" s="109">
        <f t="shared" ref="D72:H72" si="15">SUM(D10:D71)</f>
        <v>0</v>
      </c>
      <c r="E72" s="109">
        <f t="shared" si="15"/>
        <v>0</v>
      </c>
      <c r="F72" s="109">
        <f t="shared" si="15"/>
        <v>0</v>
      </c>
      <c r="G72" s="109">
        <f t="shared" si="15"/>
        <v>0</v>
      </c>
      <c r="H72" s="109">
        <f t="shared" si="15"/>
        <v>0</v>
      </c>
      <c r="I72" s="108">
        <f>SUM(I10:I71)</f>
        <v>0</v>
      </c>
      <c r="J72" s="108">
        <f t="shared" ref="J72:N72" si="16">SUM(J10:J71)</f>
        <v>0</v>
      </c>
      <c r="K72" s="108">
        <f t="shared" si="16"/>
        <v>0</v>
      </c>
      <c r="L72" s="108">
        <f t="shared" si="16"/>
        <v>0</v>
      </c>
      <c r="M72" s="108">
        <f t="shared" si="16"/>
        <v>0</v>
      </c>
      <c r="N72" s="108">
        <f t="shared" si="16"/>
        <v>0</v>
      </c>
      <c r="O72" s="107">
        <f>SUM(O10:O71)</f>
        <v>0</v>
      </c>
      <c r="P72" s="106">
        <f>SUM(P10:P71)</f>
        <v>0</v>
      </c>
      <c r="Q72" s="105">
        <f>SUM(Q10:Q71)</f>
        <v>0</v>
      </c>
      <c r="R72" s="103">
        <f>SUM(R10:R71)</f>
        <v>0</v>
      </c>
      <c r="S72" s="26">
        <f>SUM(S10:S71)</f>
        <v>0</v>
      </c>
      <c r="T72" s="27"/>
      <c r="U72" s="45">
        <f>SUM(U10:U71)</f>
        <v>0</v>
      </c>
      <c r="V72" s="46">
        <f>SUM(V10:V71)</f>
        <v>0</v>
      </c>
      <c r="W72" s="47">
        <f t="shared" si="13"/>
        <v>0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0</v>
      </c>
      <c r="AJ72" s="62">
        <f>SUM(AJ10:AJ71)</f>
        <v>0</v>
      </c>
      <c r="AK72" s="63">
        <f t="shared" si="14"/>
        <v>0</v>
      </c>
    </row>
    <row r="73" spans="1:41" ht="15" thickTop="1" x14ac:dyDescent="0.3">
      <c r="A73" s="3"/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1"/>
      <c r="U73" s="121"/>
      <c r="V73" s="121"/>
      <c r="W73" s="121"/>
      <c r="X73" s="4"/>
      <c r="Y73" s="4"/>
      <c r="Z73" s="4"/>
      <c r="AA73" s="4"/>
      <c r="AB73" s="4"/>
      <c r="AC73" s="4"/>
      <c r="AD73" s="4"/>
      <c r="AE73" s="13"/>
      <c r="AF73" s="13"/>
      <c r="AG73" s="13"/>
      <c r="AH73" s="13"/>
      <c r="AI73" s="13"/>
      <c r="AJ73" s="6"/>
      <c r="AK73" s="6"/>
    </row>
    <row r="74" spans="1:41" x14ac:dyDescent="0.3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17">(+C74+D74)*$U$9</f>
        <v>0</v>
      </c>
      <c r="V74" s="68">
        <f t="shared" ref="V74:V78" si="18">(+C74+D74)*$V$9</f>
        <v>0</v>
      </c>
      <c r="W74" s="44">
        <f t="shared" ref="W74:W78" si="19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20">+G74*$AI$9</f>
        <v>0</v>
      </c>
      <c r="AJ74" s="59">
        <f t="shared" ref="AJ74:AJ78" si="21">+G74*$AJ$9</f>
        <v>0</v>
      </c>
      <c r="AK74" s="60">
        <f t="shared" ref="AK74:AK78" si="22">+AJ74+AI74</f>
        <v>0</v>
      </c>
    </row>
    <row r="75" spans="1:41" x14ac:dyDescent="0.3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3">SUM(C75:R75)</f>
        <v>0</v>
      </c>
      <c r="T75" s="7"/>
      <c r="U75" s="67">
        <f t="shared" si="17"/>
        <v>0</v>
      </c>
      <c r="V75" s="68">
        <f t="shared" si="18"/>
        <v>0</v>
      </c>
      <c r="W75" s="44">
        <f t="shared" si="19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20"/>
        <v>0</v>
      </c>
      <c r="AJ75" s="59">
        <f t="shared" si="21"/>
        <v>0</v>
      </c>
      <c r="AK75" s="60">
        <f t="shared" si="22"/>
        <v>0</v>
      </c>
    </row>
    <row r="76" spans="1:41" s="6" customFormat="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3"/>
        <v>0</v>
      </c>
      <c r="T76" s="4"/>
      <c r="U76" s="67">
        <f t="shared" si="17"/>
        <v>0</v>
      </c>
      <c r="V76" s="68">
        <f t="shared" si="18"/>
        <v>0</v>
      </c>
      <c r="W76" s="44">
        <f t="shared" si="19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20"/>
        <v>0</v>
      </c>
      <c r="AJ76" s="59">
        <f t="shared" si="21"/>
        <v>0</v>
      </c>
      <c r="AK76" s="60">
        <f t="shared" si="22"/>
        <v>0</v>
      </c>
      <c r="AL76" s="3"/>
      <c r="AM76" s="3"/>
      <c r="AN76" s="3"/>
      <c r="AO76" s="3"/>
    </row>
    <row r="77" spans="1:41" x14ac:dyDescent="0.3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3"/>
        <v>0</v>
      </c>
      <c r="T77" s="4"/>
      <c r="U77" s="67">
        <f t="shared" si="17"/>
        <v>0</v>
      </c>
      <c r="V77" s="68">
        <f t="shared" si="18"/>
        <v>0</v>
      </c>
      <c r="W77" s="44">
        <f t="shared" si="19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0"/>
        <v>0</v>
      </c>
      <c r="AJ77" s="59">
        <f t="shared" si="21"/>
        <v>0</v>
      </c>
      <c r="AK77" s="60">
        <f t="shared" si="22"/>
        <v>0</v>
      </c>
    </row>
    <row r="78" spans="1:41" x14ac:dyDescent="0.3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3"/>
        <v>0</v>
      </c>
      <c r="T78" s="4"/>
      <c r="U78" s="151">
        <f t="shared" si="17"/>
        <v>0</v>
      </c>
      <c r="V78" s="152">
        <f t="shared" si="18"/>
        <v>0</v>
      </c>
      <c r="W78" s="153">
        <f t="shared" si="19"/>
        <v>0</v>
      </c>
      <c r="X78" s="4"/>
      <c r="Y78" s="4"/>
      <c r="Z78" s="4"/>
      <c r="AA78" s="4"/>
      <c r="AB78" s="4"/>
      <c r="AC78" s="4"/>
      <c r="AD78" s="4"/>
      <c r="AE78" s="4"/>
      <c r="AF78" s="13"/>
      <c r="AG78" s="13"/>
      <c r="AH78" s="13"/>
      <c r="AI78" s="154">
        <f t="shared" si="20"/>
        <v>0</v>
      </c>
      <c r="AJ78" s="155">
        <f t="shared" si="21"/>
        <v>0</v>
      </c>
      <c r="AK78" s="156">
        <f t="shared" si="22"/>
        <v>0</v>
      </c>
    </row>
    <row r="79" spans="1:41" x14ac:dyDescent="0.3">
      <c r="A79" s="115" t="s">
        <v>84</v>
      </c>
      <c r="B79" s="116"/>
      <c r="C79" s="117">
        <f>SUM(C74:C78)</f>
        <v>0</v>
      </c>
      <c r="D79" s="117">
        <f t="shared" ref="D79:R79" si="24">SUM(D74:D78)</f>
        <v>0</v>
      </c>
      <c r="E79" s="117">
        <f t="shared" si="24"/>
        <v>0</v>
      </c>
      <c r="F79" s="117">
        <f t="shared" si="24"/>
        <v>0</v>
      </c>
      <c r="G79" s="117">
        <f t="shared" si="24"/>
        <v>0</v>
      </c>
      <c r="H79" s="117">
        <f t="shared" si="24"/>
        <v>0</v>
      </c>
      <c r="I79" s="117">
        <f t="shared" si="24"/>
        <v>0</v>
      </c>
      <c r="J79" s="117">
        <f t="shared" si="24"/>
        <v>0</v>
      </c>
      <c r="K79" s="117">
        <f t="shared" si="24"/>
        <v>0</v>
      </c>
      <c r="L79" s="117">
        <f t="shared" si="24"/>
        <v>0</v>
      </c>
      <c r="M79" s="117">
        <f t="shared" si="24"/>
        <v>0</v>
      </c>
      <c r="N79" s="117">
        <f t="shared" si="24"/>
        <v>0</v>
      </c>
      <c r="O79" s="117">
        <f t="shared" si="24"/>
        <v>0</v>
      </c>
      <c r="P79" s="117">
        <f t="shared" si="24"/>
        <v>0</v>
      </c>
      <c r="Q79" s="117">
        <f t="shared" si="24"/>
        <v>0</v>
      </c>
      <c r="R79" s="117">
        <f t="shared" si="24"/>
        <v>0</v>
      </c>
      <c r="S79" s="118">
        <f>SUM(S74:S78)</f>
        <v>0</v>
      </c>
      <c r="T79" s="7"/>
      <c r="U79" s="159">
        <f>SUM(U74:U78)+U72</f>
        <v>0</v>
      </c>
      <c r="V79" s="160">
        <f>SUM(V74:V78)+V72</f>
        <v>0</v>
      </c>
      <c r="W79" s="118">
        <f>SUM(W74:W78)+W72</f>
        <v>0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0</v>
      </c>
      <c r="AJ79" s="160">
        <f>SUM(AJ74:AJ78)+AJ72</f>
        <v>0</v>
      </c>
      <c r="AK79" s="118">
        <f>SUM(AK74:AK78)+AK72</f>
        <v>0</v>
      </c>
    </row>
    <row r="80" spans="1:41" x14ac:dyDescent="0.3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3"/>
      <c r="AG80" s="13"/>
      <c r="AH80" s="13"/>
      <c r="AI80" s="13"/>
      <c r="AJ80" s="6"/>
      <c r="AK80" s="6"/>
    </row>
    <row r="81" spans="1:37" x14ac:dyDescent="0.3">
      <c r="A81" s="71"/>
      <c r="B81" s="71"/>
      <c r="C81" s="6"/>
      <c r="D81" s="6"/>
      <c r="E81" s="6"/>
      <c r="F81" s="6"/>
      <c r="G81" s="6"/>
      <c r="H81" s="71"/>
      <c r="I81" s="6"/>
      <c r="J81" s="6"/>
      <c r="K81" s="6"/>
      <c r="L81" s="6"/>
      <c r="M81" s="6"/>
      <c r="N81" s="71"/>
      <c r="O81" s="128"/>
      <c r="P81" s="71"/>
      <c r="Q81" s="71"/>
      <c r="R81" s="6"/>
      <c r="S81" s="6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6"/>
      <c r="AK81" s="6"/>
    </row>
    <row r="82" spans="1:37" x14ac:dyDescent="0.3">
      <c r="A82" s="123"/>
      <c r="B82" s="76"/>
      <c r="C82" s="10"/>
      <c r="D82" s="6"/>
      <c r="E82" s="6"/>
      <c r="F82" s="6"/>
      <c r="G82" s="6"/>
      <c r="H82" s="10"/>
      <c r="I82" s="6"/>
      <c r="J82" s="6"/>
      <c r="K82" s="6"/>
      <c r="L82" s="6"/>
      <c r="M82" s="6"/>
      <c r="N82" s="71"/>
      <c r="O82" s="128"/>
      <c r="P82" s="128"/>
      <c r="Q82" s="149"/>
      <c r="R82" s="6"/>
      <c r="S82" s="6"/>
      <c r="T82" s="13"/>
      <c r="U82" s="15"/>
      <c r="V82" s="15"/>
      <c r="W82" s="15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6"/>
      <c r="AK82" s="6"/>
    </row>
    <row r="83" spans="1:3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1"/>
      <c r="O83" s="71"/>
      <c r="P83" s="71"/>
      <c r="Q83" s="71"/>
      <c r="R83" s="6"/>
      <c r="S83" s="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6"/>
      <c r="AK83" s="6"/>
    </row>
    <row r="84" spans="1:37" x14ac:dyDescent="0.3">
      <c r="A84" s="6"/>
      <c r="B84" s="6"/>
      <c r="C84" s="6"/>
      <c r="D84" s="6"/>
      <c r="E84" s="6"/>
      <c r="F84" s="6"/>
      <c r="G84" s="6"/>
      <c r="H84" s="10"/>
      <c r="I84" s="6"/>
      <c r="J84" s="6"/>
      <c r="K84" s="6"/>
      <c r="L84" s="6"/>
      <c r="M84" s="6"/>
      <c r="N84" s="71"/>
      <c r="O84" s="129"/>
      <c r="P84" s="71"/>
      <c r="Q84" s="71"/>
      <c r="R84" s="6"/>
      <c r="S84" s="6"/>
      <c r="T84" s="13"/>
      <c r="U84" s="15"/>
      <c r="V84" s="15"/>
      <c r="W84" s="15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6"/>
      <c r="AK84" s="6"/>
    </row>
    <row r="85" spans="1:37" x14ac:dyDescent="0.3">
      <c r="A85" s="6"/>
      <c r="B85" s="6"/>
      <c r="C85" s="10"/>
      <c r="D85" s="6"/>
      <c r="E85" s="6"/>
      <c r="F85" s="10"/>
      <c r="G85" s="6"/>
      <c r="H85" s="6"/>
      <c r="I85" s="6"/>
      <c r="J85" s="6"/>
      <c r="K85" s="6"/>
      <c r="L85" s="6"/>
      <c r="M85" s="6"/>
      <c r="N85" s="71"/>
      <c r="O85" s="128"/>
      <c r="P85" s="71"/>
      <c r="Q85" s="71"/>
      <c r="R85" s="6"/>
      <c r="S85" s="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6"/>
      <c r="AK85" s="6"/>
    </row>
    <row r="86" spans="1:37" x14ac:dyDescent="0.3">
      <c r="A86" s="6"/>
      <c r="B86" s="6"/>
      <c r="C86" s="10"/>
      <c r="D86" s="6"/>
      <c r="E86" s="6"/>
      <c r="F86" s="10"/>
      <c r="G86" s="6"/>
      <c r="H86" s="6"/>
      <c r="I86" s="6"/>
      <c r="J86" s="6"/>
      <c r="K86" s="6"/>
      <c r="L86" s="6"/>
      <c r="M86" s="6"/>
      <c r="N86" s="71"/>
      <c r="O86" s="71"/>
      <c r="P86" s="71"/>
      <c r="Q86" s="71"/>
      <c r="R86" s="6"/>
      <c r="S86" s="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6"/>
      <c r="AK86" s="6"/>
    </row>
    <row r="87" spans="1:37" x14ac:dyDescent="0.3">
      <c r="A87" s="6"/>
      <c r="B87" s="6"/>
      <c r="C87" s="10"/>
      <c r="D87" s="6"/>
      <c r="E87" s="6"/>
      <c r="F87" s="10"/>
      <c r="G87" s="6"/>
      <c r="H87" s="6"/>
      <c r="I87" s="6"/>
      <c r="J87" s="6"/>
      <c r="K87" s="6"/>
      <c r="L87" s="6"/>
      <c r="M87" s="6"/>
      <c r="N87" s="71"/>
      <c r="O87" s="71"/>
      <c r="P87" s="71"/>
      <c r="Q87" s="71"/>
      <c r="R87" s="6"/>
      <c r="S87" s="6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6"/>
      <c r="AK87" s="6"/>
    </row>
    <row r="88" spans="1:37" x14ac:dyDescent="0.3">
      <c r="A88" s="6"/>
      <c r="B88" s="6"/>
      <c r="C88" s="10"/>
      <c r="D88" s="6"/>
      <c r="E88" s="6"/>
      <c r="F88" s="10"/>
      <c r="G88" s="6"/>
      <c r="H88" s="6"/>
      <c r="I88" s="6"/>
      <c r="J88" s="6"/>
      <c r="K88" s="6"/>
      <c r="L88" s="6"/>
      <c r="M88" s="6"/>
      <c r="N88" s="71"/>
      <c r="O88" s="71"/>
      <c r="P88" s="71"/>
      <c r="Q88" s="71"/>
      <c r="R88" s="6"/>
      <c r="S88" s="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6"/>
      <c r="AK88" s="6"/>
    </row>
    <row r="89" spans="1:37" x14ac:dyDescent="0.3">
      <c r="N89" s="150"/>
      <c r="O89" s="150"/>
      <c r="P89" s="150"/>
      <c r="Q89" s="15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N88"/>
  <sheetViews>
    <sheetView workbookViewId="0">
      <pane ySplit="9" topLeftCell="A27" activePane="bottomLeft" state="frozen"/>
      <selection pane="bottomLeft" activeCell="A31" sqref="A31:XFD31"/>
    </sheetView>
  </sheetViews>
  <sheetFormatPr defaultRowHeight="14.4" x14ac:dyDescent="0.3"/>
  <cols>
    <col min="1" max="1" width="20.109375" customWidth="1"/>
    <col min="24" max="24" width="3.109375" customWidth="1"/>
    <col min="25" max="34" width="0" hidden="1" customWidth="1"/>
  </cols>
  <sheetData>
    <row r="1" spans="1:3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</row>
    <row r="2" spans="1:37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</row>
    <row r="3" spans="1:37" ht="15.6" x14ac:dyDescent="0.3">
      <c r="A3" s="64" t="s">
        <v>108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</row>
    <row r="4" spans="1:3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</row>
    <row r="5" spans="1:37" x14ac:dyDescent="0.3">
      <c r="A5" s="6"/>
      <c r="B5" s="6"/>
      <c r="C5" s="6"/>
      <c r="D5" s="6"/>
      <c r="E5" s="6"/>
      <c r="F5" s="6"/>
      <c r="G5" s="6"/>
      <c r="H5" s="6"/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I5" s="13"/>
      <c r="AJ5" s="6"/>
      <c r="AK5" s="5"/>
    </row>
    <row r="6" spans="1:37" ht="15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</row>
    <row r="7" spans="1:37" ht="15.6" thickTop="1" thickBot="1" x14ac:dyDescent="0.3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</row>
    <row r="8" spans="1:37" ht="15" thickTop="1" x14ac:dyDescent="0.3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</row>
    <row r="9" spans="1:37" ht="15" thickBot="1" x14ac:dyDescent="0.35">
      <c r="A9" s="19"/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</row>
    <row r="10" spans="1:37" ht="15" thickTop="1" x14ac:dyDescent="0.3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42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42" si="1">+G10*$AI$9</f>
        <v>0</v>
      </c>
      <c r="AJ10" s="56">
        <f t="shared" ref="AJ10:AJ42" si="2">+G10*$AJ$9</f>
        <v>0</v>
      </c>
      <c r="AK10" s="57">
        <f>+AJ10+AI10</f>
        <v>0</v>
      </c>
    </row>
    <row r="11" spans="1:37" x14ac:dyDescent="0.3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43" si="3">(+C11+D11)*$U$9</f>
        <v>0</v>
      </c>
      <c r="V11" s="68">
        <f t="shared" ref="V11:V43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</row>
    <row r="12" spans="1:37" x14ac:dyDescent="0.3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125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</row>
    <row r="13" spans="1:37" x14ac:dyDescent="0.3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125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</row>
    <row r="14" spans="1:37" hidden="1" x14ac:dyDescent="0.3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125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</row>
    <row r="15" spans="1:37" x14ac:dyDescent="0.3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125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</row>
    <row r="16" spans="1:37" x14ac:dyDescent="0.3">
      <c r="A16" s="220" t="s">
        <v>37</v>
      </c>
      <c r="B16" s="221">
        <v>240120</v>
      </c>
      <c r="C16" s="7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0</v>
      </c>
      <c r="T16" s="7"/>
      <c r="U16" s="67">
        <f t="shared" si="3"/>
        <v>0</v>
      </c>
      <c r="V16" s="68">
        <f t="shared" si="4"/>
        <v>0</v>
      </c>
      <c r="W16" s="125">
        <f t="shared" si="5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</row>
    <row r="17" spans="1:38" x14ac:dyDescent="0.3">
      <c r="A17" s="220" t="s">
        <v>38</v>
      </c>
      <c r="B17" s="221">
        <v>240140</v>
      </c>
      <c r="C17" s="7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">
        <v>0</v>
      </c>
      <c r="R17" s="78">
        <v>0</v>
      </c>
      <c r="S17" s="24">
        <f t="shared" si="0"/>
        <v>0</v>
      </c>
      <c r="T17" s="7"/>
      <c r="U17" s="67">
        <f t="shared" si="3"/>
        <v>0</v>
      </c>
      <c r="V17" s="68">
        <f t="shared" si="4"/>
        <v>0</v>
      </c>
      <c r="W17" s="44">
        <f t="shared" si="5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</row>
    <row r="18" spans="1:38" x14ac:dyDescent="0.3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</row>
    <row r="19" spans="1:38" s="6" customFormat="1" ht="10.199999999999999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3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125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</row>
    <row r="21" spans="1:38" x14ac:dyDescent="0.3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</row>
    <row r="22" spans="1:38" x14ac:dyDescent="0.3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125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</row>
    <row r="23" spans="1:38" x14ac:dyDescent="0.3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125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</row>
    <row r="24" spans="1:38" x14ac:dyDescent="0.3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125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</row>
    <row r="25" spans="1:38" x14ac:dyDescent="0.3">
      <c r="A25" s="220" t="s">
        <v>46</v>
      </c>
      <c r="B25" s="221">
        <v>240300</v>
      </c>
      <c r="C25" s="7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0</v>
      </c>
      <c r="T25" s="7"/>
      <c r="U25" s="67">
        <f t="shared" si="3"/>
        <v>0</v>
      </c>
      <c r="V25" s="68">
        <f t="shared" si="4"/>
        <v>0</v>
      </c>
      <c r="W25" s="125">
        <f t="shared" si="5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</row>
    <row r="26" spans="1:38" x14ac:dyDescent="0.3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125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</row>
    <row r="27" spans="1:38" x14ac:dyDescent="0.3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</row>
    <row r="28" spans="1:38" x14ac:dyDescent="0.3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125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</row>
    <row r="29" spans="1:38" x14ac:dyDescent="0.3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0</v>
      </c>
      <c r="T29" s="7"/>
      <c r="U29" s="67">
        <f t="shared" si="3"/>
        <v>0</v>
      </c>
      <c r="V29" s="68">
        <f t="shared" si="4"/>
        <v>0</v>
      </c>
      <c r="W29" s="125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</row>
    <row r="30" spans="1:38" x14ac:dyDescent="0.3">
      <c r="A30" s="220" t="s">
        <v>51</v>
      </c>
      <c r="B30" s="221">
        <v>240390</v>
      </c>
      <c r="C30" s="7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0</v>
      </c>
      <c r="T30" s="7"/>
      <c r="U30" s="67">
        <f t="shared" si="3"/>
        <v>0</v>
      </c>
      <c r="V30" s="68">
        <f t="shared" si="4"/>
        <v>0</v>
      </c>
      <c r="W30" s="125">
        <f t="shared" si="5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</row>
    <row r="31" spans="1:38" hidden="1" x14ac:dyDescent="0.3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125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</row>
    <row r="32" spans="1:38" x14ac:dyDescent="0.3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3"/>
        <v>0</v>
      </c>
      <c r="V32" s="68">
        <f t="shared" si="4"/>
        <v>0</v>
      </c>
      <c r="W32" s="125">
        <f t="shared" si="5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</row>
    <row r="33" spans="1:37" x14ac:dyDescent="0.3">
      <c r="A33" s="220" t="s">
        <v>54</v>
      </c>
      <c r="B33" s="221">
        <v>240460</v>
      </c>
      <c r="C33" s="78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0</v>
      </c>
      <c r="T33" s="7"/>
      <c r="U33" s="67">
        <f t="shared" si="3"/>
        <v>0</v>
      </c>
      <c r="V33" s="68">
        <f t="shared" si="4"/>
        <v>0</v>
      </c>
      <c r="W33" s="125">
        <f t="shared" si="5"/>
        <v>0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</row>
    <row r="34" spans="1:37" x14ac:dyDescent="0.3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</row>
    <row r="35" spans="1:37" x14ac:dyDescent="0.3">
      <c r="A35" s="220" t="s">
        <v>56</v>
      </c>
      <c r="B35" s="221">
        <v>240540</v>
      </c>
      <c r="C35" s="78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0</v>
      </c>
      <c r="T35" s="7"/>
      <c r="U35" s="67">
        <f t="shared" si="3"/>
        <v>0</v>
      </c>
      <c r="V35" s="68">
        <f t="shared" si="4"/>
        <v>0</v>
      </c>
      <c r="W35" s="125">
        <f t="shared" si="5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</row>
    <row r="36" spans="1:37" x14ac:dyDescent="0.3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</row>
    <row r="37" spans="1:37" hidden="1" x14ac:dyDescent="0.3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</row>
    <row r="38" spans="1:37" hidden="1" x14ac:dyDescent="0.3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125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</row>
    <row r="39" spans="1:37" hidden="1" x14ac:dyDescent="0.3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125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</row>
    <row r="40" spans="1:37" hidden="1" x14ac:dyDescent="0.3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</row>
    <row r="41" spans="1:37" hidden="1" x14ac:dyDescent="0.3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125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</row>
    <row r="42" spans="1:37" x14ac:dyDescent="0.3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125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</row>
    <row r="43" spans="1:37" x14ac:dyDescent="0.3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ref="S43:S71" si="8">SUM(C43:R43)</f>
        <v>0</v>
      </c>
      <c r="T43" s="7"/>
      <c r="U43" s="67">
        <f t="shared" si="3"/>
        <v>0</v>
      </c>
      <c r="V43" s="68">
        <f t="shared" si="4"/>
        <v>0</v>
      </c>
      <c r="W43" s="125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ref="AI43:AI71" si="9">+G43*$AI$9</f>
        <v>0</v>
      </c>
      <c r="AJ43" s="59">
        <f t="shared" ref="AJ43:AJ71" si="10">+G43*$AJ$9</f>
        <v>0</v>
      </c>
      <c r="AK43" s="60">
        <f t="shared" si="6"/>
        <v>0</v>
      </c>
    </row>
    <row r="44" spans="1:37" x14ac:dyDescent="0.3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8"/>
        <v>0</v>
      </c>
      <c r="T44" s="7"/>
      <c r="U44" s="67">
        <f t="shared" ref="U44:U71" si="11">(+C44+D44)*$U$9</f>
        <v>0</v>
      </c>
      <c r="V44" s="68">
        <f t="shared" ref="V44:V71" si="12">(+C44+D44)*$V$9</f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9"/>
        <v>0</v>
      </c>
      <c r="AJ44" s="59">
        <f t="shared" si="10"/>
        <v>0</v>
      </c>
      <c r="AK44" s="60">
        <f t="shared" si="6"/>
        <v>0</v>
      </c>
    </row>
    <row r="45" spans="1:37" x14ac:dyDescent="0.3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8"/>
        <v>0</v>
      </c>
      <c r="T45" s="7"/>
      <c r="U45" s="67">
        <f t="shared" si="11"/>
        <v>0</v>
      </c>
      <c r="V45" s="68">
        <f t="shared" si="12"/>
        <v>0</v>
      </c>
      <c r="W45" s="125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9"/>
        <v>0</v>
      </c>
      <c r="AJ45" s="59">
        <f t="shared" si="10"/>
        <v>0</v>
      </c>
      <c r="AK45" s="60">
        <f t="shared" si="6"/>
        <v>0</v>
      </c>
    </row>
    <row r="46" spans="1:37" x14ac:dyDescent="0.3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8"/>
        <v>0</v>
      </c>
      <c r="T46" s="7"/>
      <c r="U46" s="67">
        <f t="shared" si="11"/>
        <v>0</v>
      </c>
      <c r="V46" s="68">
        <f t="shared" si="12"/>
        <v>0</v>
      </c>
      <c r="W46" s="125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9"/>
        <v>0</v>
      </c>
      <c r="AJ46" s="59">
        <f t="shared" si="10"/>
        <v>0</v>
      </c>
      <c r="AK46" s="60">
        <f t="shared" si="6"/>
        <v>0</v>
      </c>
    </row>
    <row r="47" spans="1:37" x14ac:dyDescent="0.3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8"/>
        <v>0</v>
      </c>
      <c r="T47" s="7"/>
      <c r="U47" s="67">
        <f t="shared" si="11"/>
        <v>0</v>
      </c>
      <c r="V47" s="68">
        <f t="shared" si="12"/>
        <v>0</v>
      </c>
      <c r="W47" s="125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9"/>
        <v>0</v>
      </c>
      <c r="AJ47" s="59">
        <f t="shared" si="10"/>
        <v>0</v>
      </c>
      <c r="AK47" s="60">
        <f t="shared" si="6"/>
        <v>0</v>
      </c>
    </row>
    <row r="48" spans="1:37" x14ac:dyDescent="0.3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8"/>
        <v>0</v>
      </c>
      <c r="T48" s="7"/>
      <c r="U48" s="67">
        <f t="shared" si="11"/>
        <v>0</v>
      </c>
      <c r="V48" s="68">
        <f t="shared" si="12"/>
        <v>0</v>
      </c>
      <c r="W48" s="125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9"/>
        <v>0</v>
      </c>
      <c r="AJ48" s="59">
        <f t="shared" si="10"/>
        <v>0</v>
      </c>
      <c r="AK48" s="60">
        <f t="shared" si="6"/>
        <v>0</v>
      </c>
    </row>
    <row r="49" spans="1:37" x14ac:dyDescent="0.3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8"/>
        <v>0</v>
      </c>
      <c r="T49" s="7"/>
      <c r="U49" s="67">
        <f t="shared" si="11"/>
        <v>0</v>
      </c>
      <c r="V49" s="68">
        <f t="shared" si="12"/>
        <v>0</v>
      </c>
      <c r="W49" s="125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9"/>
        <v>0</v>
      </c>
      <c r="AJ49" s="59">
        <f t="shared" si="10"/>
        <v>0</v>
      </c>
      <c r="AK49" s="60">
        <f t="shared" si="6"/>
        <v>0</v>
      </c>
    </row>
    <row r="50" spans="1:37" x14ac:dyDescent="0.3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8"/>
        <v>0</v>
      </c>
      <c r="T50" s="7"/>
      <c r="U50" s="67">
        <f t="shared" si="11"/>
        <v>0</v>
      </c>
      <c r="V50" s="68">
        <f t="shared" si="12"/>
        <v>0</v>
      </c>
      <c r="W50" s="125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9"/>
        <v>0</v>
      </c>
      <c r="AJ50" s="59">
        <f t="shared" si="10"/>
        <v>0</v>
      </c>
      <c r="AK50" s="60">
        <f t="shared" si="6"/>
        <v>0</v>
      </c>
    </row>
    <row r="51" spans="1:37" x14ac:dyDescent="0.3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8"/>
        <v>0</v>
      </c>
      <c r="T51" s="7"/>
      <c r="U51" s="67">
        <f t="shared" si="11"/>
        <v>0</v>
      </c>
      <c r="V51" s="68">
        <f t="shared" si="12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9"/>
        <v>0</v>
      </c>
      <c r="AJ51" s="59">
        <f t="shared" si="10"/>
        <v>0</v>
      </c>
      <c r="AK51" s="60">
        <f t="shared" si="6"/>
        <v>0</v>
      </c>
    </row>
    <row r="52" spans="1:37" x14ac:dyDescent="0.3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8"/>
        <v>0</v>
      </c>
      <c r="T52" s="7"/>
      <c r="U52" s="67">
        <f t="shared" si="11"/>
        <v>0</v>
      </c>
      <c r="V52" s="68">
        <f t="shared" si="12"/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9"/>
        <v>0</v>
      </c>
      <c r="AJ52" s="59">
        <f t="shared" si="10"/>
        <v>0</v>
      </c>
      <c r="AK52" s="60">
        <f t="shared" si="6"/>
        <v>0</v>
      </c>
    </row>
    <row r="53" spans="1:37" x14ac:dyDescent="0.3">
      <c r="A53" s="220" t="s">
        <v>74</v>
      </c>
      <c r="B53" s="221">
        <v>240810</v>
      </c>
      <c r="C53" s="7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8"/>
        <v>0</v>
      </c>
      <c r="T53" s="7"/>
      <c r="U53" s="67">
        <f t="shared" si="11"/>
        <v>0</v>
      </c>
      <c r="V53" s="68">
        <f t="shared" si="12"/>
        <v>0</v>
      </c>
      <c r="W53" s="125">
        <f t="shared" si="5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9"/>
        <v>0</v>
      </c>
      <c r="AJ53" s="59">
        <f t="shared" si="10"/>
        <v>0</v>
      </c>
      <c r="AK53" s="60">
        <f t="shared" si="6"/>
        <v>0</v>
      </c>
    </row>
    <row r="54" spans="1:37" x14ac:dyDescent="0.3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8"/>
        <v>0</v>
      </c>
      <c r="T54" s="7"/>
      <c r="U54" s="67">
        <f t="shared" si="11"/>
        <v>0</v>
      </c>
      <c r="V54" s="68">
        <f t="shared" si="12"/>
        <v>0</v>
      </c>
      <c r="W54" s="125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9"/>
        <v>0</v>
      </c>
      <c r="AJ54" s="59">
        <f t="shared" si="10"/>
        <v>0</v>
      </c>
      <c r="AK54" s="60">
        <f t="shared" si="6"/>
        <v>0</v>
      </c>
    </row>
    <row r="55" spans="1:37" x14ac:dyDescent="0.3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8"/>
        <v>0</v>
      </c>
      <c r="T55" s="7"/>
      <c r="U55" s="67">
        <f t="shared" si="11"/>
        <v>0</v>
      </c>
      <c r="V55" s="68">
        <f t="shared" si="12"/>
        <v>0</v>
      </c>
      <c r="W55" s="125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9"/>
        <v>0</v>
      </c>
      <c r="AJ55" s="59">
        <f t="shared" si="10"/>
        <v>0</v>
      </c>
      <c r="AK55" s="60">
        <f t="shared" si="6"/>
        <v>0</v>
      </c>
    </row>
    <row r="56" spans="1:37" x14ac:dyDescent="0.3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8"/>
        <v>0</v>
      </c>
      <c r="T56" s="7"/>
      <c r="U56" s="67">
        <f t="shared" si="11"/>
        <v>0</v>
      </c>
      <c r="V56" s="68">
        <f t="shared" si="12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9"/>
        <v>0</v>
      </c>
      <c r="AJ56" s="59">
        <f t="shared" si="10"/>
        <v>0</v>
      </c>
      <c r="AK56" s="60">
        <f t="shared" si="6"/>
        <v>0</v>
      </c>
    </row>
    <row r="57" spans="1:37" x14ac:dyDescent="0.3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8"/>
        <v>0</v>
      </c>
      <c r="T57" s="7"/>
      <c r="U57" s="67">
        <f t="shared" si="11"/>
        <v>0</v>
      </c>
      <c r="V57" s="68">
        <f t="shared" si="12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9"/>
        <v>0</v>
      </c>
      <c r="AJ57" s="59">
        <f t="shared" si="10"/>
        <v>0</v>
      </c>
      <c r="AK57" s="60">
        <f t="shared" si="6"/>
        <v>0</v>
      </c>
    </row>
    <row r="58" spans="1:37" x14ac:dyDescent="0.3">
      <c r="A58" s="220" t="s">
        <v>79</v>
      </c>
      <c r="B58" s="221">
        <v>240920</v>
      </c>
      <c r="C58" s="7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8"/>
        <v>0</v>
      </c>
      <c r="T58" s="7"/>
      <c r="U58" s="67">
        <f t="shared" si="11"/>
        <v>0</v>
      </c>
      <c r="V58" s="68">
        <f t="shared" si="12"/>
        <v>0</v>
      </c>
      <c r="W58" s="125">
        <f t="shared" si="5"/>
        <v>0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9"/>
        <v>0</v>
      </c>
      <c r="AJ58" s="59">
        <f t="shared" si="10"/>
        <v>0</v>
      </c>
      <c r="AK58" s="60">
        <f t="shared" si="6"/>
        <v>0</v>
      </c>
    </row>
    <row r="59" spans="1:37" hidden="1" x14ac:dyDescent="0.3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8"/>
        <v>0</v>
      </c>
      <c r="T59" s="7"/>
      <c r="U59" s="67">
        <f t="shared" si="11"/>
        <v>0</v>
      </c>
      <c r="V59" s="68">
        <f t="shared" si="12"/>
        <v>0</v>
      </c>
      <c r="W59" s="125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9"/>
        <v>0</v>
      </c>
      <c r="AJ59" s="59">
        <f t="shared" si="10"/>
        <v>0</v>
      </c>
      <c r="AK59" s="60">
        <f t="shared" si="6"/>
        <v>0</v>
      </c>
    </row>
    <row r="60" spans="1:37" x14ac:dyDescent="0.3">
      <c r="A60" s="220" t="s">
        <v>81</v>
      </c>
      <c r="B60" s="221">
        <v>241320</v>
      </c>
      <c r="C60" s="78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8"/>
        <v>0</v>
      </c>
      <c r="T60" s="7"/>
      <c r="U60" s="67">
        <f t="shared" si="11"/>
        <v>0</v>
      </c>
      <c r="V60" s="68">
        <f t="shared" si="12"/>
        <v>0</v>
      </c>
      <c r="W60" s="125">
        <f t="shared" si="5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9"/>
        <v>0</v>
      </c>
      <c r="AJ60" s="59">
        <f t="shared" si="10"/>
        <v>0</v>
      </c>
      <c r="AK60" s="60">
        <f t="shared" si="6"/>
        <v>0</v>
      </c>
    </row>
    <row r="61" spans="1:37" x14ac:dyDescent="0.3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8"/>
        <v>0</v>
      </c>
      <c r="T61" s="7"/>
      <c r="U61" s="67">
        <f t="shared" si="11"/>
        <v>0</v>
      </c>
      <c r="V61" s="68">
        <f t="shared" si="12"/>
        <v>0</v>
      </c>
      <c r="W61" s="44">
        <f>+V61+U61</f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9"/>
        <v>0</v>
      </c>
      <c r="AJ61" s="59">
        <f t="shared" si="10"/>
        <v>0</v>
      </c>
      <c r="AK61" s="60">
        <f t="shared" si="6"/>
        <v>0</v>
      </c>
    </row>
    <row r="62" spans="1:37" x14ac:dyDescent="0.3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8"/>
        <v>0</v>
      </c>
      <c r="T62" s="7"/>
      <c r="U62" s="67">
        <f t="shared" si="11"/>
        <v>0</v>
      </c>
      <c r="V62" s="68">
        <f t="shared" si="12"/>
        <v>0</v>
      </c>
      <c r="W62" s="125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9"/>
        <v>0</v>
      </c>
      <c r="AJ62" s="59">
        <f t="shared" si="10"/>
        <v>0</v>
      </c>
      <c r="AK62" s="60">
        <f t="shared" si="6"/>
        <v>0</v>
      </c>
    </row>
    <row r="63" spans="1:37" x14ac:dyDescent="0.3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1"/>
      <c r="R63" s="11"/>
      <c r="S63" s="24">
        <f t="shared" si="8"/>
        <v>0</v>
      </c>
      <c r="T63" s="7"/>
      <c r="U63" s="67">
        <f t="shared" si="11"/>
        <v>0</v>
      </c>
      <c r="V63" s="68">
        <f t="shared" si="12"/>
        <v>0</v>
      </c>
      <c r="W63" s="125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9"/>
        <v>0</v>
      </c>
      <c r="AJ63" s="59">
        <f t="shared" si="10"/>
        <v>0</v>
      </c>
      <c r="AK63" s="60">
        <f t="shared" si="6"/>
        <v>0</v>
      </c>
    </row>
    <row r="64" spans="1:37" x14ac:dyDescent="0.3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1"/>
      <c r="R64" s="11"/>
      <c r="S64" s="24">
        <f t="shared" si="8"/>
        <v>0</v>
      </c>
      <c r="T64" s="7"/>
      <c r="U64" s="67">
        <f t="shared" si="11"/>
        <v>0</v>
      </c>
      <c r="V64" s="68">
        <f t="shared" si="12"/>
        <v>0</v>
      </c>
      <c r="W64" s="125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9"/>
        <v>0</v>
      </c>
      <c r="AJ64" s="59">
        <f t="shared" si="10"/>
        <v>0</v>
      </c>
      <c r="AK64" s="60">
        <f t="shared" si="6"/>
        <v>0</v>
      </c>
    </row>
    <row r="65" spans="1:40" x14ac:dyDescent="0.3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1"/>
      <c r="R65" s="11"/>
      <c r="S65" s="24">
        <f t="shared" si="8"/>
        <v>0</v>
      </c>
      <c r="T65" s="7"/>
      <c r="U65" s="67">
        <f t="shared" si="11"/>
        <v>0</v>
      </c>
      <c r="V65" s="68">
        <f t="shared" si="12"/>
        <v>0</v>
      </c>
      <c r="W65" s="125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9"/>
        <v>0</v>
      </c>
      <c r="AJ65" s="59">
        <f t="shared" si="10"/>
        <v>0</v>
      </c>
      <c r="AK65" s="60">
        <f t="shared" si="6"/>
        <v>0</v>
      </c>
    </row>
    <row r="66" spans="1:40" x14ac:dyDescent="0.3">
      <c r="A66" s="16"/>
      <c r="B66" s="112"/>
      <c r="C66" s="20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1"/>
      <c r="R66" s="11"/>
      <c r="S66" s="24">
        <f t="shared" si="8"/>
        <v>0</v>
      </c>
      <c r="T66" s="7"/>
      <c r="U66" s="67">
        <f t="shared" si="11"/>
        <v>0</v>
      </c>
      <c r="V66" s="68">
        <f t="shared" si="12"/>
        <v>0</v>
      </c>
      <c r="W66" s="125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9"/>
        <v>0</v>
      </c>
      <c r="AJ66" s="59">
        <f t="shared" si="10"/>
        <v>0</v>
      </c>
      <c r="AK66" s="60">
        <f t="shared" si="6"/>
        <v>0</v>
      </c>
    </row>
    <row r="67" spans="1:40" x14ac:dyDescent="0.3">
      <c r="A67" s="16"/>
      <c r="B67" s="112"/>
      <c r="C67" s="20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1"/>
      <c r="R67" s="11"/>
      <c r="S67" s="24">
        <f t="shared" si="8"/>
        <v>0</v>
      </c>
      <c r="T67" s="7"/>
      <c r="U67" s="67">
        <f t="shared" si="11"/>
        <v>0</v>
      </c>
      <c r="V67" s="68">
        <f t="shared" si="12"/>
        <v>0</v>
      </c>
      <c r="W67" s="125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9"/>
        <v>0</v>
      </c>
      <c r="AJ67" s="59">
        <f t="shared" si="10"/>
        <v>0</v>
      </c>
      <c r="AK67" s="60">
        <f t="shared" si="6"/>
        <v>0</v>
      </c>
    </row>
    <row r="68" spans="1:40" x14ac:dyDescent="0.3">
      <c r="A68" s="16"/>
      <c r="B68" s="112"/>
      <c r="C68" s="20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1"/>
      <c r="R68" s="11"/>
      <c r="S68" s="24">
        <f t="shared" si="8"/>
        <v>0</v>
      </c>
      <c r="T68" s="7"/>
      <c r="U68" s="67">
        <f t="shared" si="11"/>
        <v>0</v>
      </c>
      <c r="V68" s="68">
        <f t="shared" si="12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9"/>
        <v>0</v>
      </c>
      <c r="AJ68" s="59">
        <f t="shared" si="10"/>
        <v>0</v>
      </c>
      <c r="AK68" s="60">
        <f t="shared" si="6"/>
        <v>0</v>
      </c>
    </row>
    <row r="69" spans="1:40" x14ac:dyDescent="0.3">
      <c r="A69" s="16"/>
      <c r="B69" s="112"/>
      <c r="C69" s="20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1"/>
      <c r="R69" s="11"/>
      <c r="S69" s="24">
        <f t="shared" si="8"/>
        <v>0</v>
      </c>
      <c r="T69" s="7"/>
      <c r="U69" s="67">
        <f t="shared" si="11"/>
        <v>0</v>
      </c>
      <c r="V69" s="68">
        <f t="shared" si="12"/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9"/>
        <v>0</v>
      </c>
      <c r="AJ69" s="59">
        <f t="shared" si="10"/>
        <v>0</v>
      </c>
      <c r="AK69" s="60">
        <f t="shared" si="6"/>
        <v>0</v>
      </c>
    </row>
    <row r="70" spans="1:40" x14ac:dyDescent="0.3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1"/>
      <c r="R70" s="11"/>
      <c r="S70" s="24">
        <f t="shared" si="8"/>
        <v>0</v>
      </c>
      <c r="T70" s="7"/>
      <c r="U70" s="67">
        <f t="shared" si="11"/>
        <v>0</v>
      </c>
      <c r="V70" s="68">
        <f t="shared" si="12"/>
        <v>0</v>
      </c>
      <c r="W70" s="44">
        <f t="shared" ref="W70:W72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9"/>
        <v>0</v>
      </c>
      <c r="AJ70" s="59">
        <f t="shared" si="10"/>
        <v>0</v>
      </c>
      <c r="AK70" s="60">
        <f t="shared" ref="AK70:AK72" si="14">+AJ70+AI70</f>
        <v>0</v>
      </c>
    </row>
    <row r="71" spans="1:40" ht="15" thickBot="1" x14ac:dyDescent="0.35">
      <c r="A71" s="16"/>
      <c r="B71" s="112"/>
      <c r="C71" s="20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8"/>
        <v>0</v>
      </c>
      <c r="T71" s="7"/>
      <c r="U71" s="67">
        <f t="shared" si="11"/>
        <v>0</v>
      </c>
      <c r="V71" s="68">
        <f t="shared" si="12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9"/>
        <v>0</v>
      </c>
      <c r="AJ71" s="59">
        <f t="shared" si="10"/>
        <v>0</v>
      </c>
      <c r="AK71" s="60">
        <f t="shared" si="14"/>
        <v>0</v>
      </c>
    </row>
    <row r="72" spans="1:40" ht="15.6" thickTop="1" thickBot="1" x14ac:dyDescent="0.35">
      <c r="A72" s="25" t="s">
        <v>30</v>
      </c>
      <c r="B72" s="110"/>
      <c r="C72" s="109">
        <f>SUM(C10:C71)</f>
        <v>0</v>
      </c>
      <c r="D72" s="109">
        <f t="shared" ref="D72:H72" si="15">SUM(D10:D71)</f>
        <v>0</v>
      </c>
      <c r="E72" s="109">
        <f t="shared" si="15"/>
        <v>0</v>
      </c>
      <c r="F72" s="109">
        <f t="shared" si="15"/>
        <v>0</v>
      </c>
      <c r="G72" s="109">
        <f t="shared" si="15"/>
        <v>0</v>
      </c>
      <c r="H72" s="109">
        <f t="shared" si="15"/>
        <v>0</v>
      </c>
      <c r="I72" s="108">
        <f>SUM(I10:I71)</f>
        <v>0</v>
      </c>
      <c r="J72" s="108">
        <f t="shared" ref="J72:N72" si="16">SUM(J10:J71)</f>
        <v>0</v>
      </c>
      <c r="K72" s="108">
        <f t="shared" si="16"/>
        <v>0</v>
      </c>
      <c r="L72" s="108">
        <f t="shared" si="16"/>
        <v>0</v>
      </c>
      <c r="M72" s="108">
        <f t="shared" si="16"/>
        <v>0</v>
      </c>
      <c r="N72" s="108">
        <f t="shared" si="16"/>
        <v>0</v>
      </c>
      <c r="O72" s="107">
        <f>SUM(O10:O71)</f>
        <v>0</v>
      </c>
      <c r="P72" s="106">
        <f>SUM(P10:P71)</f>
        <v>0</v>
      </c>
      <c r="Q72" s="105">
        <f>SUM(Q10:Q71)</f>
        <v>0</v>
      </c>
      <c r="R72" s="108">
        <f>SUM(R10:R71)</f>
        <v>0</v>
      </c>
      <c r="S72" s="26">
        <f>SUM(S10:S71)</f>
        <v>0</v>
      </c>
      <c r="T72" s="27"/>
      <c r="U72" s="45">
        <f>SUM(U10:U71)</f>
        <v>0</v>
      </c>
      <c r="V72" s="46">
        <f>SUM(V10:V71)</f>
        <v>0</v>
      </c>
      <c r="W72" s="47">
        <f t="shared" si="13"/>
        <v>0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0</v>
      </c>
      <c r="AJ72" s="62">
        <f>SUM(AJ10:AJ71)</f>
        <v>0</v>
      </c>
      <c r="AK72" s="63">
        <f t="shared" si="14"/>
        <v>0</v>
      </c>
    </row>
    <row r="73" spans="1:40" ht="15" thickTop="1" x14ac:dyDescent="0.3">
      <c r="A73" s="3"/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1"/>
      <c r="U73" s="121"/>
      <c r="V73" s="121"/>
      <c r="W73" s="121"/>
      <c r="X73" s="4"/>
      <c r="Y73" s="4"/>
      <c r="Z73" s="4"/>
      <c r="AA73" s="4"/>
      <c r="AB73" s="4"/>
      <c r="AC73" s="4"/>
      <c r="AD73" s="4"/>
      <c r="AE73" s="13"/>
      <c r="AF73" s="13"/>
      <c r="AG73" s="13"/>
      <c r="AH73" s="13"/>
      <c r="AI73" s="13"/>
      <c r="AJ73" s="6"/>
      <c r="AK73" s="6"/>
    </row>
    <row r="74" spans="1:40" x14ac:dyDescent="0.3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17">(+C74+D74)*$U$9</f>
        <v>0</v>
      </c>
      <c r="V74" s="68">
        <f t="shared" ref="V74:V78" si="18">(+C74+D74)*$V$9</f>
        <v>0</v>
      </c>
      <c r="W74" s="44">
        <f t="shared" ref="W74:W78" si="19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20">+G74*$AI$9</f>
        <v>0</v>
      </c>
      <c r="AJ74" s="59">
        <f t="shared" ref="AJ74:AJ78" si="21">+G74*$AJ$9</f>
        <v>0</v>
      </c>
      <c r="AK74" s="60">
        <f t="shared" ref="AK74:AK78" si="22">+AJ74+AI74</f>
        <v>0</v>
      </c>
    </row>
    <row r="75" spans="1:40" x14ac:dyDescent="0.3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3">SUM(C75:R75)</f>
        <v>0</v>
      </c>
      <c r="T75" s="7"/>
      <c r="U75" s="67">
        <f t="shared" si="17"/>
        <v>0</v>
      </c>
      <c r="V75" s="68">
        <f t="shared" si="18"/>
        <v>0</v>
      </c>
      <c r="W75" s="44">
        <f t="shared" si="19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20"/>
        <v>0</v>
      </c>
      <c r="AJ75" s="59">
        <f t="shared" si="21"/>
        <v>0</v>
      </c>
      <c r="AK75" s="60">
        <f t="shared" si="22"/>
        <v>0</v>
      </c>
    </row>
    <row r="76" spans="1:40" s="6" customFormat="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3"/>
        <v>0</v>
      </c>
      <c r="T76" s="4"/>
      <c r="U76" s="67">
        <f t="shared" si="17"/>
        <v>0</v>
      </c>
      <c r="V76" s="68">
        <f t="shared" si="18"/>
        <v>0</v>
      </c>
      <c r="W76" s="44">
        <f t="shared" si="19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20"/>
        <v>0</v>
      </c>
      <c r="AJ76" s="59">
        <f t="shared" si="21"/>
        <v>0</v>
      </c>
      <c r="AK76" s="60">
        <f t="shared" si="22"/>
        <v>0</v>
      </c>
      <c r="AL76" s="3"/>
      <c r="AM76" s="3"/>
      <c r="AN76" s="3"/>
    </row>
    <row r="77" spans="1:40" x14ac:dyDescent="0.3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3"/>
        <v>0</v>
      </c>
      <c r="T77" s="4"/>
      <c r="U77" s="67">
        <f t="shared" si="17"/>
        <v>0</v>
      </c>
      <c r="V77" s="68">
        <f t="shared" si="18"/>
        <v>0</v>
      </c>
      <c r="W77" s="44">
        <f t="shared" si="19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0"/>
        <v>0</v>
      </c>
      <c r="AJ77" s="59">
        <f t="shared" si="21"/>
        <v>0</v>
      </c>
      <c r="AK77" s="60">
        <f t="shared" si="22"/>
        <v>0</v>
      </c>
    </row>
    <row r="78" spans="1:40" x14ac:dyDescent="0.3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3"/>
        <v>0</v>
      </c>
      <c r="T78" s="4"/>
      <c r="U78" s="151">
        <f t="shared" si="17"/>
        <v>0</v>
      </c>
      <c r="V78" s="152">
        <f t="shared" si="18"/>
        <v>0</v>
      </c>
      <c r="W78" s="153">
        <f t="shared" si="19"/>
        <v>0</v>
      </c>
      <c r="X78" s="4"/>
      <c r="Y78" s="4"/>
      <c r="Z78" s="4"/>
      <c r="AA78" s="4"/>
      <c r="AB78" s="4"/>
      <c r="AC78" s="4"/>
      <c r="AD78" s="4"/>
      <c r="AE78" s="4"/>
      <c r="AF78" s="13"/>
      <c r="AG78" s="13"/>
      <c r="AH78" s="13"/>
      <c r="AI78" s="154">
        <f t="shared" si="20"/>
        <v>0</v>
      </c>
      <c r="AJ78" s="155">
        <f t="shared" si="21"/>
        <v>0</v>
      </c>
      <c r="AK78" s="156">
        <f t="shared" si="22"/>
        <v>0</v>
      </c>
    </row>
    <row r="79" spans="1:40" x14ac:dyDescent="0.3">
      <c r="A79" s="115" t="s">
        <v>84</v>
      </c>
      <c r="B79" s="116"/>
      <c r="C79" s="117">
        <f>SUM(C74:C78)</f>
        <v>0</v>
      </c>
      <c r="D79" s="117">
        <f t="shared" ref="D79:R79" si="24">SUM(D74:D78)</f>
        <v>0</v>
      </c>
      <c r="E79" s="117">
        <f t="shared" si="24"/>
        <v>0</v>
      </c>
      <c r="F79" s="117">
        <f t="shared" si="24"/>
        <v>0</v>
      </c>
      <c r="G79" s="117">
        <f t="shared" si="24"/>
        <v>0</v>
      </c>
      <c r="H79" s="117">
        <f t="shared" si="24"/>
        <v>0</v>
      </c>
      <c r="I79" s="117">
        <f t="shared" si="24"/>
        <v>0</v>
      </c>
      <c r="J79" s="117">
        <f t="shared" si="24"/>
        <v>0</v>
      </c>
      <c r="K79" s="117">
        <f t="shared" si="24"/>
        <v>0</v>
      </c>
      <c r="L79" s="117">
        <f t="shared" si="24"/>
        <v>0</v>
      </c>
      <c r="M79" s="117">
        <f t="shared" si="24"/>
        <v>0</v>
      </c>
      <c r="N79" s="117">
        <f t="shared" si="24"/>
        <v>0</v>
      </c>
      <c r="O79" s="117">
        <f t="shared" si="24"/>
        <v>0</v>
      </c>
      <c r="P79" s="117">
        <f t="shared" si="24"/>
        <v>0</v>
      </c>
      <c r="Q79" s="117">
        <f t="shared" si="24"/>
        <v>0</v>
      </c>
      <c r="R79" s="117">
        <f t="shared" si="24"/>
        <v>0</v>
      </c>
      <c r="S79" s="118">
        <f>SUM(S74:S78)</f>
        <v>0</v>
      </c>
      <c r="T79" s="7"/>
      <c r="U79" s="159">
        <f>SUM(U74:U78)+U72</f>
        <v>0</v>
      </c>
      <c r="V79" s="160">
        <f>SUM(V74:V78)+V72</f>
        <v>0</v>
      </c>
      <c r="W79" s="118">
        <f>SUM(W74:W78)+W72</f>
        <v>0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0</v>
      </c>
      <c r="AJ79" s="160">
        <f>SUM(AJ74:AJ78)+AJ72</f>
        <v>0</v>
      </c>
      <c r="AK79" s="118">
        <f>SUM(AK74:AK78)+AK72</f>
        <v>0</v>
      </c>
    </row>
    <row r="80" spans="1:40" x14ac:dyDescent="0.3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3"/>
      <c r="AG80" s="13"/>
      <c r="AH80" s="13"/>
      <c r="AI80" s="13"/>
      <c r="AJ80" s="6"/>
      <c r="AK80" s="6"/>
    </row>
    <row r="81" spans="1:37" x14ac:dyDescent="0.3">
      <c r="A81" s="71"/>
      <c r="B81" s="71"/>
      <c r="C81" s="6"/>
      <c r="D81" s="6"/>
      <c r="E81" s="6"/>
      <c r="F81" s="6"/>
      <c r="G81" s="6"/>
      <c r="H81" s="71"/>
      <c r="I81" s="6"/>
      <c r="J81" s="6"/>
      <c r="K81" s="6"/>
      <c r="L81" s="6"/>
      <c r="M81" s="6"/>
      <c r="N81" s="71"/>
      <c r="O81" s="128"/>
      <c r="P81" s="71"/>
      <c r="Q81" s="71"/>
      <c r="R81" s="6"/>
      <c r="S81" s="6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6"/>
      <c r="AK81" s="6"/>
    </row>
    <row r="82" spans="1:37" x14ac:dyDescent="0.3">
      <c r="A82" s="123"/>
      <c r="B82" s="76"/>
      <c r="C82" s="10"/>
      <c r="D82" s="6"/>
      <c r="E82" s="6"/>
      <c r="F82" s="6"/>
      <c r="G82" s="6"/>
      <c r="H82" s="10"/>
      <c r="I82" s="6"/>
      <c r="J82" s="6"/>
      <c r="K82" s="6"/>
      <c r="L82" s="6"/>
      <c r="M82" s="6"/>
      <c r="N82" s="71"/>
      <c r="O82" s="128"/>
      <c r="P82" s="128"/>
      <c r="Q82" s="149"/>
      <c r="R82" s="6"/>
      <c r="S82" s="6"/>
      <c r="T82" s="13"/>
      <c r="U82" s="15"/>
      <c r="V82" s="15"/>
      <c r="W82" s="15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6"/>
      <c r="AK82" s="6"/>
    </row>
    <row r="83" spans="1:3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1"/>
      <c r="O83" s="71"/>
      <c r="P83" s="71"/>
      <c r="Q83" s="71"/>
      <c r="R83" s="6"/>
      <c r="S83" s="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6"/>
      <c r="AK83" s="6"/>
    </row>
    <row r="84" spans="1:37" x14ac:dyDescent="0.3">
      <c r="A84" s="6"/>
      <c r="B84" s="6"/>
      <c r="C84" s="6"/>
      <c r="D84" s="6"/>
      <c r="E84" s="6"/>
      <c r="F84" s="6"/>
      <c r="G84" s="6"/>
      <c r="H84" s="10"/>
      <c r="I84" s="6"/>
      <c r="J84" s="6"/>
      <c r="K84" s="6"/>
      <c r="L84" s="6"/>
      <c r="M84" s="6"/>
      <c r="N84" s="71"/>
      <c r="O84" s="129"/>
      <c r="P84" s="71"/>
      <c r="Q84" s="71"/>
      <c r="R84" s="6"/>
      <c r="S84" s="6"/>
      <c r="T84" s="13"/>
      <c r="U84" s="15"/>
      <c r="V84" s="15"/>
      <c r="W84" s="15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6"/>
      <c r="AK84" s="6"/>
    </row>
    <row r="85" spans="1:37" x14ac:dyDescent="0.3">
      <c r="A85" s="6"/>
      <c r="B85" s="6"/>
      <c r="C85" s="10"/>
      <c r="D85" s="6"/>
      <c r="E85" s="6"/>
      <c r="F85" s="10"/>
      <c r="G85" s="6"/>
      <c r="H85" s="6"/>
      <c r="I85" s="6"/>
      <c r="J85" s="6"/>
      <c r="K85" s="6"/>
      <c r="L85" s="6"/>
      <c r="M85" s="6"/>
      <c r="N85" s="71"/>
      <c r="O85" s="128"/>
      <c r="P85" s="71"/>
      <c r="Q85" s="71"/>
      <c r="R85" s="6"/>
      <c r="S85" s="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6"/>
      <c r="AK85" s="6"/>
    </row>
    <row r="86" spans="1:37" x14ac:dyDescent="0.3">
      <c r="A86" s="6"/>
      <c r="B86" s="6"/>
      <c r="C86" s="10"/>
      <c r="D86" s="6"/>
      <c r="E86" s="6"/>
      <c r="F86" s="10"/>
      <c r="G86" s="6"/>
      <c r="H86" s="6"/>
      <c r="I86" s="6"/>
      <c r="J86" s="6"/>
      <c r="K86" s="6"/>
      <c r="L86" s="6"/>
      <c r="M86" s="6"/>
      <c r="N86" s="71"/>
      <c r="O86" s="71"/>
      <c r="P86" s="71"/>
      <c r="Q86" s="71"/>
      <c r="R86" s="6"/>
      <c r="S86" s="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6"/>
      <c r="AK86" s="6"/>
    </row>
    <row r="87" spans="1:37" x14ac:dyDescent="0.3">
      <c r="A87" s="6"/>
      <c r="B87" s="6"/>
      <c r="C87" s="10"/>
      <c r="D87" s="6"/>
      <c r="E87" s="6"/>
      <c r="F87" s="10"/>
      <c r="G87" s="6"/>
      <c r="H87" s="6"/>
      <c r="I87" s="6"/>
      <c r="J87" s="6"/>
      <c r="K87" s="6"/>
      <c r="L87" s="6"/>
      <c r="M87" s="6"/>
      <c r="N87" s="71"/>
      <c r="O87" s="71"/>
      <c r="P87" s="71"/>
      <c r="Q87" s="71"/>
      <c r="R87" s="6"/>
      <c r="S87" s="6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6"/>
      <c r="AK87" s="6"/>
    </row>
    <row r="88" spans="1:37" x14ac:dyDescent="0.3">
      <c r="A88" s="6"/>
      <c r="B88" s="6"/>
      <c r="C88" s="10"/>
      <c r="D88" s="6"/>
      <c r="E88" s="6"/>
      <c r="F88" s="10"/>
      <c r="G88" s="6"/>
      <c r="H88" s="6"/>
      <c r="I88" s="6"/>
      <c r="J88" s="6"/>
      <c r="K88" s="6"/>
      <c r="L88" s="6"/>
      <c r="M88" s="6"/>
      <c r="N88" s="71"/>
      <c r="O88" s="71"/>
      <c r="P88" s="71"/>
      <c r="Q88" s="71"/>
      <c r="R88" s="6"/>
      <c r="S88" s="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6"/>
      <c r="AK88" s="6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126"/>
  <sheetViews>
    <sheetView zoomScaleNormal="100" workbookViewId="0">
      <pane ySplit="9" topLeftCell="A21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3" width="8.88671875" style="6"/>
    <col min="16384" max="16384" width="8.88671875" style="6" customWidth="1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109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4.4" customHeight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3.95" customHeight="1" x14ac:dyDescent="0.2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215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3.95" customHeight="1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42" si="0">SUM(C10:R10)</f>
        <v>0</v>
      </c>
      <c r="T10" s="7"/>
      <c r="U10" s="216">
        <f>+C10*$U$9</f>
        <v>0</v>
      </c>
      <c r="V10" s="214">
        <f t="shared" ref="V10:V43" si="1">(+C10+D10)*$V$9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42" si="2">+G10*$AI$9</f>
        <v>0</v>
      </c>
      <c r="AJ10" s="56">
        <f t="shared" ref="AJ10:AJ42" si="3">+G10*$AJ$9</f>
        <v>0</v>
      </c>
      <c r="AK10" s="57">
        <f>+AJ10+AI10</f>
        <v>0</v>
      </c>
      <c r="AL10" s="5"/>
    </row>
    <row r="11" spans="1:42" ht="13.95" customHeight="1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>+C11*$U$9</f>
        <v>0</v>
      </c>
      <c r="V11" s="68">
        <f t="shared" si="1"/>
        <v>0</v>
      </c>
      <c r="W11" s="125">
        <f t="shared" ref="W11:W69" si="4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2"/>
        <v>0</v>
      </c>
      <c r="AJ11" s="59">
        <f t="shared" si="3"/>
        <v>0</v>
      </c>
      <c r="AK11" s="60">
        <f t="shared" ref="AK11:AK69" si="5">+AJ11+AI11</f>
        <v>0</v>
      </c>
      <c r="AL11" s="5"/>
    </row>
    <row r="12" spans="1:42" ht="13.95" customHeight="1" x14ac:dyDescent="0.2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ref="U12:U44" si="6">(+C12+D12)*$U$9</f>
        <v>0</v>
      </c>
      <c r="V12" s="68">
        <f t="shared" si="1"/>
        <v>0</v>
      </c>
      <c r="W12" s="125">
        <f t="shared" si="4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2"/>
        <v>0</v>
      </c>
      <c r="AJ12" s="59">
        <f t="shared" si="3"/>
        <v>0</v>
      </c>
      <c r="AK12" s="60">
        <f t="shared" si="5"/>
        <v>0</v>
      </c>
      <c r="AL12" s="5"/>
    </row>
    <row r="13" spans="1:42" ht="13.95" customHeight="1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6"/>
        <v>0</v>
      </c>
      <c r="V13" s="68">
        <f t="shared" si="1"/>
        <v>0</v>
      </c>
      <c r="W13" s="125">
        <f t="shared" si="4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2"/>
        <v>0</v>
      </c>
      <c r="AJ13" s="59">
        <f t="shared" si="3"/>
        <v>0</v>
      </c>
      <c r="AK13" s="60">
        <f t="shared" si="5"/>
        <v>0</v>
      </c>
      <c r="AL13" s="5"/>
    </row>
    <row r="14" spans="1:42" ht="13.95" hidden="1" customHeight="1" x14ac:dyDescent="0.2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6"/>
        <v>0</v>
      </c>
      <c r="V14" s="68">
        <f t="shared" si="1"/>
        <v>0</v>
      </c>
      <c r="W14" s="125">
        <f t="shared" si="4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2"/>
        <v>0</v>
      </c>
      <c r="AJ14" s="59">
        <f t="shared" si="3"/>
        <v>0</v>
      </c>
      <c r="AK14" s="60">
        <f t="shared" si="5"/>
        <v>0</v>
      </c>
      <c r="AL14" s="5"/>
    </row>
    <row r="15" spans="1:42" ht="13.95" customHeight="1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6"/>
        <v>0</v>
      </c>
      <c r="V15" s="68">
        <f t="shared" si="1"/>
        <v>0</v>
      </c>
      <c r="W15" s="125">
        <f t="shared" si="4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2"/>
        <v>0</v>
      </c>
      <c r="AJ15" s="59">
        <f t="shared" si="3"/>
        <v>0</v>
      </c>
      <c r="AK15" s="60">
        <f t="shared" si="5"/>
        <v>0</v>
      </c>
      <c r="AL15" s="5"/>
    </row>
    <row r="16" spans="1:42" ht="13.95" customHeight="1" x14ac:dyDescent="0.2">
      <c r="A16" s="220" t="s">
        <v>37</v>
      </c>
      <c r="B16" s="221">
        <v>240120</v>
      </c>
      <c r="C16" s="7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0</v>
      </c>
      <c r="T16" s="7"/>
      <c r="U16" s="67">
        <f t="shared" si="6"/>
        <v>0</v>
      </c>
      <c r="V16" s="68">
        <f t="shared" si="1"/>
        <v>0</v>
      </c>
      <c r="W16" s="125">
        <f t="shared" si="4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2"/>
        <v>0</v>
      </c>
      <c r="AJ16" s="59">
        <f t="shared" si="3"/>
        <v>0</v>
      </c>
      <c r="AK16" s="60">
        <f t="shared" si="5"/>
        <v>0</v>
      </c>
      <c r="AL16" s="5"/>
    </row>
    <row r="17" spans="1:38" ht="15" customHeight="1" x14ac:dyDescent="0.2">
      <c r="A17" s="220" t="s">
        <v>38</v>
      </c>
      <c r="B17" s="221">
        <v>240140</v>
      </c>
      <c r="C17" s="78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">
        <v>0</v>
      </c>
      <c r="R17" s="78">
        <v>0</v>
      </c>
      <c r="S17" s="24">
        <f t="shared" si="0"/>
        <v>0</v>
      </c>
      <c r="T17" s="7"/>
      <c r="U17" s="67">
        <f t="shared" si="6"/>
        <v>0</v>
      </c>
      <c r="V17" s="68">
        <f t="shared" si="1"/>
        <v>0</v>
      </c>
      <c r="W17" s="125">
        <f t="shared" si="4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2"/>
        <v>0</v>
      </c>
      <c r="AJ17" s="59">
        <f t="shared" si="3"/>
        <v>0</v>
      </c>
      <c r="AK17" s="60">
        <f t="shared" si="5"/>
        <v>0</v>
      </c>
      <c r="AL17" s="5"/>
    </row>
    <row r="18" spans="1:38" ht="12" customHeight="1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6"/>
        <v>0</v>
      </c>
      <c r="V18" s="68">
        <f t="shared" si="1"/>
        <v>0</v>
      </c>
      <c r="W18" s="44">
        <f t="shared" si="4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2"/>
        <v>0</v>
      </c>
      <c r="AJ18" s="59">
        <f t="shared" si="3"/>
        <v>0</v>
      </c>
      <c r="AK18" s="60">
        <f t="shared" si="5"/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6"/>
        <v>0</v>
      </c>
      <c r="V19" s="68">
        <f t="shared" si="1"/>
        <v>0</v>
      </c>
      <c r="W19" s="44">
        <f t="shared" si="4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2"/>
        <v>0</v>
      </c>
      <c r="AJ19" s="59">
        <f t="shared" si="3"/>
        <v>0</v>
      </c>
      <c r="AK19" s="60">
        <f t="shared" si="5"/>
        <v>0</v>
      </c>
      <c r="AL19" s="5"/>
    </row>
    <row r="20" spans="1:38" ht="13.95" customHeight="1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6"/>
        <v>0</v>
      </c>
      <c r="V20" s="68">
        <f t="shared" si="1"/>
        <v>0</v>
      </c>
      <c r="W20" s="44">
        <f t="shared" si="4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2"/>
        <v>0</v>
      </c>
      <c r="AJ20" s="59">
        <f t="shared" si="3"/>
        <v>0</v>
      </c>
      <c r="AK20" s="60">
        <f t="shared" si="5"/>
        <v>0</v>
      </c>
      <c r="AL20" s="5"/>
    </row>
    <row r="21" spans="1:38" ht="13.95" customHeight="1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6"/>
        <v>0</v>
      </c>
      <c r="V21" s="68">
        <f t="shared" si="1"/>
        <v>0</v>
      </c>
      <c r="W21" s="125">
        <f t="shared" si="4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2"/>
        <v>0</v>
      </c>
      <c r="AJ21" s="59">
        <f t="shared" si="3"/>
        <v>0</v>
      </c>
      <c r="AK21" s="60">
        <f t="shared" si="5"/>
        <v>0</v>
      </c>
      <c r="AL21" s="5"/>
    </row>
    <row r="22" spans="1:38" ht="13.95" customHeight="1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6"/>
        <v>0</v>
      </c>
      <c r="V22" s="68">
        <f t="shared" si="1"/>
        <v>0</v>
      </c>
      <c r="W22" s="44">
        <f t="shared" si="4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2"/>
        <v>0</v>
      </c>
      <c r="AJ22" s="59">
        <f t="shared" si="3"/>
        <v>0</v>
      </c>
      <c r="AK22" s="60">
        <f t="shared" si="5"/>
        <v>0</v>
      </c>
      <c r="AL22" s="5"/>
    </row>
    <row r="23" spans="1:38" ht="13.95" customHeight="1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6"/>
        <v>0</v>
      </c>
      <c r="V23" s="68">
        <f t="shared" si="1"/>
        <v>0</v>
      </c>
      <c r="W23" s="125">
        <f t="shared" si="4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2"/>
        <v>0</v>
      </c>
      <c r="AJ23" s="59">
        <f t="shared" si="3"/>
        <v>0</v>
      </c>
      <c r="AK23" s="60">
        <f t="shared" si="5"/>
        <v>0</v>
      </c>
      <c r="AL23" s="5"/>
    </row>
    <row r="24" spans="1:38" ht="13.95" customHeight="1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6"/>
        <v>0</v>
      </c>
      <c r="V24" s="68">
        <f t="shared" si="1"/>
        <v>0</v>
      </c>
      <c r="W24" s="125">
        <f t="shared" si="4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2"/>
        <v>0</v>
      </c>
      <c r="AJ24" s="59">
        <f t="shared" si="3"/>
        <v>0</v>
      </c>
      <c r="AK24" s="60">
        <f t="shared" si="5"/>
        <v>0</v>
      </c>
      <c r="AL24" s="5"/>
    </row>
    <row r="25" spans="1:38" ht="13.95" customHeight="1" x14ac:dyDescent="0.2">
      <c r="A25" s="220" t="s">
        <v>46</v>
      </c>
      <c r="B25" s="221">
        <v>240300</v>
      </c>
      <c r="C25" s="78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0</v>
      </c>
      <c r="T25" s="7"/>
      <c r="U25" s="67">
        <f t="shared" si="6"/>
        <v>0</v>
      </c>
      <c r="V25" s="68">
        <f t="shared" si="1"/>
        <v>0</v>
      </c>
      <c r="W25" s="44">
        <f t="shared" si="4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2"/>
        <v>0</v>
      </c>
      <c r="AJ25" s="59">
        <f t="shared" si="3"/>
        <v>0</v>
      </c>
      <c r="AK25" s="60">
        <f t="shared" si="5"/>
        <v>0</v>
      </c>
      <c r="AL25" s="5"/>
    </row>
    <row r="26" spans="1:38" ht="13.95" customHeight="1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6"/>
        <v>0</v>
      </c>
      <c r="V26" s="68">
        <f t="shared" si="1"/>
        <v>0</v>
      </c>
      <c r="W26" s="125">
        <f t="shared" si="4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2"/>
        <v>0</v>
      </c>
      <c r="AJ26" s="59">
        <f t="shared" si="3"/>
        <v>0</v>
      </c>
      <c r="AK26" s="60">
        <f t="shared" si="5"/>
        <v>0</v>
      </c>
      <c r="AL26" s="5"/>
    </row>
    <row r="27" spans="1:38" ht="13.95" customHeight="1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6"/>
        <v>0</v>
      </c>
      <c r="V27" s="68">
        <f t="shared" si="1"/>
        <v>0</v>
      </c>
      <c r="W27" s="125">
        <f t="shared" si="4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2"/>
        <v>0</v>
      </c>
      <c r="AJ27" s="59">
        <f t="shared" si="3"/>
        <v>0</v>
      </c>
      <c r="AK27" s="60">
        <f t="shared" si="5"/>
        <v>0</v>
      </c>
      <c r="AL27" s="5"/>
    </row>
    <row r="28" spans="1:38" ht="13.95" customHeight="1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6"/>
        <v>0</v>
      </c>
      <c r="V28" s="68">
        <f t="shared" si="1"/>
        <v>0</v>
      </c>
      <c r="W28" s="125">
        <f t="shared" si="4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2"/>
        <v>0</v>
      </c>
      <c r="AJ28" s="59">
        <f t="shared" si="3"/>
        <v>0</v>
      </c>
      <c r="AK28" s="60">
        <f t="shared" si="5"/>
        <v>0</v>
      </c>
      <c r="AL28" s="5"/>
    </row>
    <row r="29" spans="1:38" ht="13.95" customHeight="1" x14ac:dyDescent="0.2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0</v>
      </c>
      <c r="T29" s="7"/>
      <c r="U29" s="67">
        <f t="shared" si="6"/>
        <v>0</v>
      </c>
      <c r="V29" s="68">
        <f t="shared" si="1"/>
        <v>0</v>
      </c>
      <c r="W29" s="125">
        <f t="shared" si="4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2"/>
        <v>0</v>
      </c>
      <c r="AJ29" s="59">
        <f t="shared" si="3"/>
        <v>0</v>
      </c>
      <c r="AK29" s="60">
        <f t="shared" si="5"/>
        <v>0</v>
      </c>
      <c r="AL29" s="5"/>
    </row>
    <row r="30" spans="1:38" ht="13.95" customHeight="1" x14ac:dyDescent="0.2">
      <c r="A30" s="220" t="s">
        <v>51</v>
      </c>
      <c r="B30" s="221">
        <v>240390</v>
      </c>
      <c r="C30" s="78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0</v>
      </c>
      <c r="T30" s="7"/>
      <c r="U30" s="67">
        <f t="shared" si="6"/>
        <v>0</v>
      </c>
      <c r="V30" s="68">
        <f t="shared" si="1"/>
        <v>0</v>
      </c>
      <c r="W30" s="125">
        <f t="shared" si="4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2"/>
        <v>0</v>
      </c>
      <c r="AJ30" s="59">
        <f t="shared" si="3"/>
        <v>0</v>
      </c>
      <c r="AK30" s="60">
        <f t="shared" si="5"/>
        <v>0</v>
      </c>
      <c r="AL30" s="5"/>
    </row>
    <row r="31" spans="1:38" ht="13.95" hidden="1" customHeight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6"/>
        <v>0</v>
      </c>
      <c r="V31" s="68">
        <f t="shared" si="1"/>
        <v>0</v>
      </c>
      <c r="W31" s="44">
        <f t="shared" si="4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2"/>
        <v>0</v>
      </c>
      <c r="AJ31" s="59">
        <f t="shared" si="3"/>
        <v>0</v>
      </c>
      <c r="AK31" s="60">
        <f t="shared" si="5"/>
        <v>0</v>
      </c>
      <c r="AL31" s="5"/>
    </row>
    <row r="32" spans="1:38" ht="13.95" customHeight="1" x14ac:dyDescent="0.2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6"/>
        <v>0</v>
      </c>
      <c r="V32" s="68">
        <f t="shared" si="1"/>
        <v>0</v>
      </c>
      <c r="W32" s="125">
        <f t="shared" si="4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2"/>
        <v>0</v>
      </c>
      <c r="AJ32" s="59">
        <f t="shared" si="3"/>
        <v>0</v>
      </c>
      <c r="AK32" s="60">
        <f t="shared" si="5"/>
        <v>0</v>
      </c>
      <c r="AL32" s="5"/>
    </row>
    <row r="33" spans="1:40" ht="13.95" customHeight="1" x14ac:dyDescent="0.2">
      <c r="A33" s="220" t="s">
        <v>54</v>
      </c>
      <c r="B33" s="221">
        <v>240460</v>
      </c>
      <c r="C33" s="78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0</v>
      </c>
      <c r="T33" s="7"/>
      <c r="U33" s="67">
        <f t="shared" si="6"/>
        <v>0</v>
      </c>
      <c r="V33" s="68">
        <f t="shared" si="1"/>
        <v>0</v>
      </c>
      <c r="W33" s="125">
        <f t="shared" si="4"/>
        <v>0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2"/>
        <v>0</v>
      </c>
      <c r="AJ33" s="59">
        <f t="shared" si="3"/>
        <v>0</v>
      </c>
      <c r="AK33" s="60">
        <f t="shared" si="5"/>
        <v>0</v>
      </c>
      <c r="AL33" s="5"/>
    </row>
    <row r="34" spans="1:40" ht="13.95" customHeight="1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6"/>
        <v>0</v>
      </c>
      <c r="V34" s="68">
        <f t="shared" si="1"/>
        <v>0</v>
      </c>
      <c r="W34" s="125">
        <f t="shared" si="4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2"/>
        <v>0</v>
      </c>
      <c r="AJ34" s="59">
        <f t="shared" si="3"/>
        <v>0</v>
      </c>
      <c r="AK34" s="60">
        <f t="shared" si="5"/>
        <v>0</v>
      </c>
      <c r="AL34" s="5"/>
    </row>
    <row r="35" spans="1:40" ht="13.95" customHeight="1" x14ac:dyDescent="0.2">
      <c r="A35" s="220" t="s">
        <v>56</v>
      </c>
      <c r="B35" s="221">
        <v>240540</v>
      </c>
      <c r="C35" s="78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0</v>
      </c>
      <c r="T35" s="7"/>
      <c r="U35" s="67">
        <f t="shared" si="6"/>
        <v>0</v>
      </c>
      <c r="V35" s="68">
        <f t="shared" si="1"/>
        <v>0</v>
      </c>
      <c r="W35" s="44">
        <f t="shared" si="4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2"/>
        <v>0</v>
      </c>
      <c r="AJ35" s="59">
        <f t="shared" si="3"/>
        <v>0</v>
      </c>
      <c r="AK35" s="60">
        <f t="shared" si="5"/>
        <v>0</v>
      </c>
      <c r="AL35" s="5"/>
    </row>
    <row r="36" spans="1:40" ht="13.95" customHeight="1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6"/>
        <v>0</v>
      </c>
      <c r="V36" s="68">
        <f t="shared" si="1"/>
        <v>0</v>
      </c>
      <c r="W36" s="125">
        <f t="shared" si="4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2"/>
        <v>0</v>
      </c>
      <c r="AJ36" s="59">
        <f t="shared" si="3"/>
        <v>0</v>
      </c>
      <c r="AK36" s="60">
        <f t="shared" si="5"/>
        <v>0</v>
      </c>
      <c r="AL36" s="3"/>
      <c r="AM36" s="3"/>
    </row>
    <row r="37" spans="1:40" ht="13.95" hidden="1" customHeight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6"/>
        <v>0</v>
      </c>
      <c r="V37" s="68">
        <f t="shared" si="1"/>
        <v>0</v>
      </c>
      <c r="W37" s="125">
        <f t="shared" si="4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2"/>
        <v>0</v>
      </c>
      <c r="AJ37" s="59">
        <f t="shared" si="3"/>
        <v>0</v>
      </c>
      <c r="AK37" s="60">
        <f t="shared" si="5"/>
        <v>0</v>
      </c>
      <c r="AL37" s="3"/>
      <c r="AM37" s="3"/>
    </row>
    <row r="38" spans="1:40" ht="13.95" hidden="1" customHeight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6"/>
        <v>0</v>
      </c>
      <c r="V38" s="68">
        <f t="shared" si="1"/>
        <v>0</v>
      </c>
      <c r="W38" s="125">
        <f t="shared" si="4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2"/>
        <v>0</v>
      </c>
      <c r="AJ38" s="59">
        <f t="shared" si="3"/>
        <v>0</v>
      </c>
      <c r="AK38" s="60">
        <f t="shared" si="5"/>
        <v>0</v>
      </c>
      <c r="AL38" s="3"/>
      <c r="AM38" s="3"/>
    </row>
    <row r="39" spans="1:40" ht="13.95" hidden="1" customHeight="1" x14ac:dyDescent="0.2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6"/>
        <v>0</v>
      </c>
      <c r="V39" s="68">
        <f t="shared" si="1"/>
        <v>0</v>
      </c>
      <c r="W39" s="44">
        <f>+V39+U39</f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2"/>
        <v>0</v>
      </c>
      <c r="AJ39" s="59">
        <f t="shared" si="3"/>
        <v>0</v>
      </c>
      <c r="AK39" s="60">
        <f t="shared" si="5"/>
        <v>0</v>
      </c>
      <c r="AL39" s="3"/>
      <c r="AM39" s="3"/>
    </row>
    <row r="40" spans="1:40" ht="13.95" hidden="1" customHeight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6"/>
        <v>0</v>
      </c>
      <c r="V40" s="68">
        <f t="shared" si="1"/>
        <v>0</v>
      </c>
      <c r="W40" s="44">
        <f t="shared" si="4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2"/>
        <v>0</v>
      </c>
      <c r="AJ40" s="59">
        <f t="shared" si="3"/>
        <v>0</v>
      </c>
      <c r="AK40" s="60">
        <f t="shared" si="5"/>
        <v>0</v>
      </c>
      <c r="AL40" s="3"/>
      <c r="AM40" s="3"/>
    </row>
    <row r="41" spans="1:40" ht="13.95" hidden="1" customHeight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6"/>
        <v>0</v>
      </c>
      <c r="V41" s="68">
        <f t="shared" si="1"/>
        <v>0</v>
      </c>
      <c r="W41" s="44">
        <f t="shared" si="4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2"/>
        <v>0</v>
      </c>
      <c r="AJ41" s="59">
        <f t="shared" si="3"/>
        <v>0</v>
      </c>
      <c r="AK41" s="60">
        <f t="shared" si="5"/>
        <v>0</v>
      </c>
      <c r="AL41" s="3"/>
      <c r="AM41" s="3"/>
    </row>
    <row r="42" spans="1:40" ht="13.95" customHeight="1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6"/>
        <v>0</v>
      </c>
      <c r="V42" s="68">
        <f t="shared" si="1"/>
        <v>0</v>
      </c>
      <c r="W42" s="125">
        <f t="shared" si="4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2"/>
        <v>0</v>
      </c>
      <c r="AJ42" s="59">
        <f t="shared" si="3"/>
        <v>0</v>
      </c>
      <c r="AK42" s="60">
        <f t="shared" si="5"/>
        <v>0</v>
      </c>
      <c r="AL42" s="3"/>
      <c r="AM42" s="3"/>
    </row>
    <row r="43" spans="1:40" ht="13.95" customHeight="1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ref="S43:S71" si="8">SUM(C43:R43)</f>
        <v>0</v>
      </c>
      <c r="T43" s="7"/>
      <c r="U43" s="67">
        <f t="shared" si="6"/>
        <v>0</v>
      </c>
      <c r="V43" s="68">
        <f t="shared" si="1"/>
        <v>0</v>
      </c>
      <c r="W43" s="125">
        <f t="shared" si="4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ref="AI43:AI71" si="9">+G43*$AI$9</f>
        <v>0</v>
      </c>
      <c r="AJ43" s="59">
        <f t="shared" ref="AJ43:AJ71" si="10">+G43*$AJ$9</f>
        <v>0</v>
      </c>
      <c r="AK43" s="60">
        <f t="shared" si="5"/>
        <v>0</v>
      </c>
      <c r="AL43" s="3"/>
      <c r="AM43" s="3"/>
    </row>
    <row r="44" spans="1:40" ht="13.95" customHeight="1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8"/>
        <v>0</v>
      </c>
      <c r="T44" s="7"/>
      <c r="U44" s="67">
        <f t="shared" si="6"/>
        <v>0</v>
      </c>
      <c r="V44" s="68">
        <f t="shared" ref="V44:V71" si="11">(+C44+D44)*$V$9</f>
        <v>0</v>
      </c>
      <c r="W44" s="125">
        <f t="shared" si="4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9"/>
        <v>0</v>
      </c>
      <c r="AJ44" s="59">
        <f t="shared" si="10"/>
        <v>0</v>
      </c>
      <c r="AK44" s="60">
        <f t="shared" si="5"/>
        <v>0</v>
      </c>
      <c r="AL44" s="3"/>
      <c r="AM44" s="3"/>
    </row>
    <row r="45" spans="1:40" ht="13.95" customHeight="1" x14ac:dyDescent="0.2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8"/>
        <v>0</v>
      </c>
      <c r="T45" s="7"/>
      <c r="U45" s="67">
        <f t="shared" ref="U45:U71" si="12">(+C45+D45)*$U$9</f>
        <v>0</v>
      </c>
      <c r="V45" s="68">
        <f t="shared" si="11"/>
        <v>0</v>
      </c>
      <c r="W45" s="125">
        <f t="shared" si="4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9"/>
        <v>0</v>
      </c>
      <c r="AJ45" s="59">
        <f t="shared" si="10"/>
        <v>0</v>
      </c>
      <c r="AK45" s="60">
        <f t="shared" si="5"/>
        <v>0</v>
      </c>
      <c r="AL45" s="3"/>
      <c r="AM45" s="3"/>
    </row>
    <row r="46" spans="1:40" ht="13.95" customHeight="1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8"/>
        <v>0</v>
      </c>
      <c r="T46" s="7"/>
      <c r="U46" s="67">
        <f t="shared" si="12"/>
        <v>0</v>
      </c>
      <c r="V46" s="68">
        <f t="shared" si="11"/>
        <v>0</v>
      </c>
      <c r="W46" s="125">
        <f t="shared" si="4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9"/>
        <v>0</v>
      </c>
      <c r="AJ46" s="59">
        <f t="shared" si="10"/>
        <v>0</v>
      </c>
      <c r="AK46" s="60">
        <f t="shared" si="5"/>
        <v>0</v>
      </c>
      <c r="AM46" s="3"/>
      <c r="AN46" s="3"/>
    </row>
    <row r="47" spans="1:40" ht="13.95" customHeight="1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8"/>
        <v>0</v>
      </c>
      <c r="T47" s="7"/>
      <c r="U47" s="67">
        <f t="shared" si="12"/>
        <v>0</v>
      </c>
      <c r="V47" s="68">
        <f t="shared" si="11"/>
        <v>0</v>
      </c>
      <c r="W47" s="125">
        <f t="shared" si="4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9"/>
        <v>0</v>
      </c>
      <c r="AJ47" s="59">
        <f t="shared" si="10"/>
        <v>0</v>
      </c>
      <c r="AK47" s="60">
        <f t="shared" si="5"/>
        <v>0</v>
      </c>
      <c r="AM47" s="3"/>
      <c r="AN47" s="3"/>
    </row>
    <row r="48" spans="1:40" ht="13.95" customHeight="1" x14ac:dyDescent="0.2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8"/>
        <v>0</v>
      </c>
      <c r="T48" s="7"/>
      <c r="U48" s="67">
        <f t="shared" si="12"/>
        <v>0</v>
      </c>
      <c r="V48" s="68">
        <f t="shared" si="11"/>
        <v>0</v>
      </c>
      <c r="W48" s="44">
        <f t="shared" si="4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9"/>
        <v>0</v>
      </c>
      <c r="AJ48" s="59">
        <f t="shared" si="10"/>
        <v>0</v>
      </c>
      <c r="AK48" s="60">
        <f t="shared" si="5"/>
        <v>0</v>
      </c>
      <c r="AM48" s="3"/>
      <c r="AN48" s="3"/>
    </row>
    <row r="49" spans="1:40" ht="13.95" customHeight="1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8"/>
        <v>0</v>
      </c>
      <c r="T49" s="7"/>
      <c r="U49" s="67">
        <f t="shared" si="12"/>
        <v>0</v>
      </c>
      <c r="V49" s="68">
        <f t="shared" si="11"/>
        <v>0</v>
      </c>
      <c r="W49" s="125">
        <f t="shared" si="4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9"/>
        <v>0</v>
      </c>
      <c r="AJ49" s="59">
        <f t="shared" si="10"/>
        <v>0</v>
      </c>
      <c r="AK49" s="60">
        <f t="shared" si="5"/>
        <v>0</v>
      </c>
      <c r="AM49" s="3"/>
      <c r="AN49" s="3"/>
    </row>
    <row r="50" spans="1:40" ht="13.95" customHeight="1" x14ac:dyDescent="0.2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8"/>
        <v>0</v>
      </c>
      <c r="T50" s="7"/>
      <c r="U50" s="67">
        <f t="shared" si="12"/>
        <v>0</v>
      </c>
      <c r="V50" s="68">
        <f t="shared" si="11"/>
        <v>0</v>
      </c>
      <c r="W50" s="44">
        <f t="shared" si="4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9"/>
        <v>0</v>
      </c>
      <c r="AJ50" s="59">
        <f t="shared" si="10"/>
        <v>0</v>
      </c>
      <c r="AK50" s="60">
        <f t="shared" si="5"/>
        <v>0</v>
      </c>
      <c r="AM50" s="3"/>
      <c r="AN50" s="3"/>
    </row>
    <row r="51" spans="1:40" ht="13.95" customHeight="1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8"/>
        <v>0</v>
      </c>
      <c r="T51" s="7"/>
      <c r="U51" s="67">
        <f t="shared" si="12"/>
        <v>0</v>
      </c>
      <c r="V51" s="68">
        <f t="shared" si="11"/>
        <v>0</v>
      </c>
      <c r="W51" s="125">
        <f t="shared" si="4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9"/>
        <v>0</v>
      </c>
      <c r="AJ51" s="59">
        <f t="shared" si="10"/>
        <v>0</v>
      </c>
      <c r="AK51" s="60">
        <f t="shared" si="5"/>
        <v>0</v>
      </c>
      <c r="AM51" s="3"/>
      <c r="AN51" s="3"/>
    </row>
    <row r="52" spans="1:40" ht="13.95" customHeight="1" x14ac:dyDescent="0.2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8"/>
        <v>0</v>
      </c>
      <c r="T52" s="7"/>
      <c r="U52" s="67">
        <f t="shared" si="12"/>
        <v>0</v>
      </c>
      <c r="V52" s="68">
        <f t="shared" si="11"/>
        <v>0</v>
      </c>
      <c r="W52" s="125">
        <f t="shared" si="4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9"/>
        <v>0</v>
      </c>
      <c r="AJ52" s="59">
        <f t="shared" si="10"/>
        <v>0</v>
      </c>
      <c r="AK52" s="60">
        <f t="shared" si="5"/>
        <v>0</v>
      </c>
      <c r="AM52" s="3"/>
      <c r="AN52" s="3"/>
    </row>
    <row r="53" spans="1:40" ht="13.95" customHeight="1" x14ac:dyDescent="0.2">
      <c r="A53" s="220" t="s">
        <v>74</v>
      </c>
      <c r="B53" s="221">
        <v>240810</v>
      </c>
      <c r="C53" s="7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8"/>
        <v>0</v>
      </c>
      <c r="T53" s="7"/>
      <c r="U53" s="67">
        <f t="shared" si="12"/>
        <v>0</v>
      </c>
      <c r="V53" s="68">
        <f t="shared" si="11"/>
        <v>0</v>
      </c>
      <c r="W53" s="125">
        <f t="shared" si="4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9"/>
        <v>0</v>
      </c>
      <c r="AJ53" s="59">
        <f t="shared" si="10"/>
        <v>0</v>
      </c>
      <c r="AK53" s="60">
        <f t="shared" si="5"/>
        <v>0</v>
      </c>
      <c r="AM53" s="3"/>
      <c r="AN53" s="3"/>
    </row>
    <row r="54" spans="1:40" ht="13.95" customHeight="1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8"/>
        <v>0</v>
      </c>
      <c r="T54" s="7"/>
      <c r="U54" s="67">
        <f t="shared" si="12"/>
        <v>0</v>
      </c>
      <c r="V54" s="68">
        <f t="shared" si="11"/>
        <v>0</v>
      </c>
      <c r="W54" s="125">
        <f t="shared" si="4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9"/>
        <v>0</v>
      </c>
      <c r="AJ54" s="59">
        <f t="shared" si="10"/>
        <v>0</v>
      </c>
      <c r="AK54" s="60">
        <f t="shared" si="5"/>
        <v>0</v>
      </c>
      <c r="AM54" s="3"/>
      <c r="AN54" s="3"/>
    </row>
    <row r="55" spans="1:40" ht="13.95" customHeight="1" x14ac:dyDescent="0.2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8"/>
        <v>0</v>
      </c>
      <c r="T55" s="7"/>
      <c r="U55" s="67">
        <f t="shared" si="12"/>
        <v>0</v>
      </c>
      <c r="V55" s="68">
        <f t="shared" si="11"/>
        <v>0</v>
      </c>
      <c r="W55" s="125">
        <f t="shared" si="4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9"/>
        <v>0</v>
      </c>
      <c r="AJ55" s="59">
        <f t="shared" si="10"/>
        <v>0</v>
      </c>
      <c r="AK55" s="60">
        <f t="shared" si="5"/>
        <v>0</v>
      </c>
      <c r="AM55" s="3"/>
      <c r="AN55" s="3"/>
    </row>
    <row r="56" spans="1:40" ht="13.95" customHeight="1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8"/>
        <v>0</v>
      </c>
      <c r="T56" s="7"/>
      <c r="U56" s="67">
        <f t="shared" si="12"/>
        <v>0</v>
      </c>
      <c r="V56" s="68">
        <f t="shared" si="11"/>
        <v>0</v>
      </c>
      <c r="W56" s="44">
        <f>+V56+U56</f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9"/>
        <v>0</v>
      </c>
      <c r="AJ56" s="59">
        <f t="shared" si="10"/>
        <v>0</v>
      </c>
      <c r="AK56" s="60">
        <f t="shared" si="5"/>
        <v>0</v>
      </c>
      <c r="AM56" s="3"/>
      <c r="AN56" s="3"/>
    </row>
    <row r="57" spans="1:40" ht="13.95" customHeight="1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8"/>
        <v>0</v>
      </c>
      <c r="T57" s="7"/>
      <c r="U57" s="67">
        <f t="shared" si="12"/>
        <v>0</v>
      </c>
      <c r="V57" s="68">
        <f t="shared" si="11"/>
        <v>0</v>
      </c>
      <c r="W57" s="125">
        <f t="shared" si="4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9"/>
        <v>0</v>
      </c>
      <c r="AJ57" s="59">
        <f t="shared" si="10"/>
        <v>0</v>
      </c>
      <c r="AK57" s="60">
        <f t="shared" si="5"/>
        <v>0</v>
      </c>
      <c r="AM57" s="3"/>
      <c r="AN57" s="3"/>
    </row>
    <row r="58" spans="1:40" ht="13.95" customHeight="1" x14ac:dyDescent="0.2">
      <c r="A58" s="220" t="s">
        <v>79</v>
      </c>
      <c r="B58" s="221">
        <v>240920</v>
      </c>
      <c r="C58" s="78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8"/>
        <v>0</v>
      </c>
      <c r="T58" s="7"/>
      <c r="U58" s="67">
        <f t="shared" si="12"/>
        <v>0</v>
      </c>
      <c r="V58" s="68">
        <f t="shared" si="11"/>
        <v>0</v>
      </c>
      <c r="W58" s="125">
        <f t="shared" si="4"/>
        <v>0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9"/>
        <v>0</v>
      </c>
      <c r="AJ58" s="59">
        <f t="shared" si="10"/>
        <v>0</v>
      </c>
      <c r="AK58" s="60">
        <f t="shared" si="5"/>
        <v>0</v>
      </c>
      <c r="AM58" s="3"/>
      <c r="AN58" s="3"/>
    </row>
    <row r="59" spans="1:40" ht="13.95" hidden="1" customHeight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8"/>
        <v>0</v>
      </c>
      <c r="T59" s="7"/>
      <c r="U59" s="67">
        <f t="shared" si="12"/>
        <v>0</v>
      </c>
      <c r="V59" s="68">
        <f t="shared" si="11"/>
        <v>0</v>
      </c>
      <c r="W59" s="44">
        <f t="shared" si="4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9"/>
        <v>0</v>
      </c>
      <c r="AJ59" s="59">
        <f t="shared" si="10"/>
        <v>0</v>
      </c>
      <c r="AK59" s="60">
        <f t="shared" si="5"/>
        <v>0</v>
      </c>
      <c r="AM59" s="3"/>
      <c r="AN59" s="3"/>
    </row>
    <row r="60" spans="1:40" ht="13.95" customHeight="1" x14ac:dyDescent="0.2">
      <c r="A60" s="220" t="s">
        <v>81</v>
      </c>
      <c r="B60" s="221">
        <v>241320</v>
      </c>
      <c r="C60" s="78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8"/>
        <v>0</v>
      </c>
      <c r="T60" s="7"/>
      <c r="U60" s="67">
        <f t="shared" si="12"/>
        <v>0</v>
      </c>
      <c r="V60" s="68">
        <f t="shared" si="11"/>
        <v>0</v>
      </c>
      <c r="W60" s="125">
        <f t="shared" si="4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9"/>
        <v>0</v>
      </c>
      <c r="AJ60" s="59">
        <f t="shared" si="10"/>
        <v>0</v>
      </c>
      <c r="AK60" s="60">
        <f t="shared" si="5"/>
        <v>0</v>
      </c>
      <c r="AM60" s="3"/>
      <c r="AN60" s="3"/>
    </row>
    <row r="61" spans="1:40" ht="13.95" customHeight="1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8"/>
        <v>0</v>
      </c>
      <c r="T61" s="7"/>
      <c r="U61" s="67">
        <f t="shared" si="12"/>
        <v>0</v>
      </c>
      <c r="V61" s="68">
        <f t="shared" si="11"/>
        <v>0</v>
      </c>
      <c r="W61" s="125">
        <f t="shared" si="4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9"/>
        <v>0</v>
      </c>
      <c r="AJ61" s="59">
        <f t="shared" si="10"/>
        <v>0</v>
      </c>
      <c r="AK61" s="60">
        <f t="shared" si="5"/>
        <v>0</v>
      </c>
      <c r="AM61" s="3"/>
      <c r="AN61" s="3"/>
    </row>
    <row r="62" spans="1:40" ht="13.95" customHeight="1" x14ac:dyDescent="0.2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8"/>
        <v>0</v>
      </c>
      <c r="T62" s="7"/>
      <c r="U62" s="67">
        <f t="shared" si="12"/>
        <v>0</v>
      </c>
      <c r="V62" s="68">
        <f t="shared" si="11"/>
        <v>0</v>
      </c>
      <c r="W62" s="125">
        <f t="shared" si="4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9"/>
        <v>0</v>
      </c>
      <c r="AJ62" s="59">
        <f t="shared" si="10"/>
        <v>0</v>
      </c>
      <c r="AK62" s="60">
        <f t="shared" si="5"/>
        <v>0</v>
      </c>
      <c r="AM62" s="3"/>
      <c r="AN62" s="3"/>
    </row>
    <row r="63" spans="1:40" ht="13.95" customHeight="1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1"/>
      <c r="R63" s="78"/>
      <c r="S63" s="24">
        <f t="shared" si="8"/>
        <v>0</v>
      </c>
      <c r="T63" s="7"/>
      <c r="U63" s="67">
        <f t="shared" si="12"/>
        <v>0</v>
      </c>
      <c r="V63" s="68">
        <f t="shared" si="11"/>
        <v>0</v>
      </c>
      <c r="W63" s="125">
        <f t="shared" si="4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9"/>
        <v>0</v>
      </c>
      <c r="AJ63" s="59">
        <f t="shared" si="10"/>
        <v>0</v>
      </c>
      <c r="AK63" s="60">
        <f t="shared" si="5"/>
        <v>0</v>
      </c>
      <c r="AM63" s="3"/>
      <c r="AN63" s="3"/>
    </row>
    <row r="64" spans="1:40" ht="13.95" customHeight="1" x14ac:dyDescent="0.2">
      <c r="A64" s="16"/>
      <c r="B64" s="112"/>
      <c r="C64" s="20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8"/>
      <c r="R64" s="78"/>
      <c r="S64" s="24">
        <f t="shared" si="8"/>
        <v>0</v>
      </c>
      <c r="T64" s="7"/>
      <c r="U64" s="67">
        <f t="shared" si="12"/>
        <v>0</v>
      </c>
      <c r="V64" s="68">
        <f t="shared" si="11"/>
        <v>0</v>
      </c>
      <c r="W64" s="125">
        <f t="shared" si="4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9"/>
        <v>0</v>
      </c>
      <c r="AJ64" s="59">
        <f t="shared" si="10"/>
        <v>0</v>
      </c>
      <c r="AK64" s="60">
        <f t="shared" si="5"/>
        <v>0</v>
      </c>
      <c r="AM64" s="3"/>
      <c r="AN64" s="3"/>
    </row>
    <row r="65" spans="1:41" ht="13.95" customHeight="1" x14ac:dyDescent="0.2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1"/>
      <c r="R65" s="78"/>
      <c r="S65" s="24">
        <f t="shared" si="8"/>
        <v>0</v>
      </c>
      <c r="T65" s="7"/>
      <c r="U65" s="67">
        <f t="shared" si="12"/>
        <v>0</v>
      </c>
      <c r="V65" s="68">
        <f t="shared" si="11"/>
        <v>0</v>
      </c>
      <c r="W65" s="125">
        <f t="shared" si="4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9"/>
        <v>0</v>
      </c>
      <c r="AJ65" s="59">
        <f t="shared" si="10"/>
        <v>0</v>
      </c>
      <c r="AK65" s="60">
        <f t="shared" si="5"/>
        <v>0</v>
      </c>
      <c r="AM65" s="3"/>
      <c r="AN65" s="3"/>
    </row>
    <row r="66" spans="1:41" ht="13.95" customHeight="1" x14ac:dyDescent="0.2">
      <c r="A66" s="16"/>
      <c r="B66" s="112"/>
      <c r="C66" s="20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1"/>
      <c r="R66" s="78"/>
      <c r="S66" s="24">
        <f t="shared" si="8"/>
        <v>0</v>
      </c>
      <c r="T66" s="7"/>
      <c r="U66" s="67">
        <f t="shared" si="12"/>
        <v>0</v>
      </c>
      <c r="V66" s="68">
        <f t="shared" si="11"/>
        <v>0</v>
      </c>
      <c r="W66" s="125">
        <f t="shared" si="4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9"/>
        <v>0</v>
      </c>
      <c r="AJ66" s="59">
        <f t="shared" si="10"/>
        <v>0</v>
      </c>
      <c r="AK66" s="60">
        <f t="shared" si="5"/>
        <v>0</v>
      </c>
      <c r="AM66" s="3"/>
      <c r="AN66" s="3"/>
    </row>
    <row r="67" spans="1:41" ht="13.95" customHeight="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1"/>
      <c r="R67" s="78"/>
      <c r="S67" s="24">
        <f t="shared" si="8"/>
        <v>0</v>
      </c>
      <c r="T67" s="7"/>
      <c r="U67" s="67">
        <f t="shared" si="12"/>
        <v>0</v>
      </c>
      <c r="V67" s="68">
        <f t="shared" si="11"/>
        <v>0</v>
      </c>
      <c r="W67" s="125">
        <f t="shared" si="4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9"/>
        <v>0</v>
      </c>
      <c r="AJ67" s="59">
        <f t="shared" si="10"/>
        <v>0</v>
      </c>
      <c r="AK67" s="60">
        <f t="shared" si="5"/>
        <v>0</v>
      </c>
      <c r="AM67" s="3"/>
      <c r="AN67" s="3"/>
    </row>
    <row r="68" spans="1:41" ht="13.95" customHeight="1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1"/>
      <c r="R68" s="78"/>
      <c r="S68" s="24">
        <f t="shared" si="8"/>
        <v>0</v>
      </c>
      <c r="T68" s="7"/>
      <c r="U68" s="67">
        <f t="shared" si="12"/>
        <v>0</v>
      </c>
      <c r="V68" s="68">
        <f t="shared" si="11"/>
        <v>0</v>
      </c>
      <c r="W68" s="44">
        <f t="shared" si="4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9"/>
        <v>0</v>
      </c>
      <c r="AJ68" s="59">
        <f t="shared" si="10"/>
        <v>0</v>
      </c>
      <c r="AK68" s="60">
        <f t="shared" si="5"/>
        <v>0</v>
      </c>
      <c r="AM68" s="3"/>
      <c r="AN68" s="3"/>
    </row>
    <row r="69" spans="1:41" ht="13.95" customHeight="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1"/>
      <c r="R69" s="78"/>
      <c r="S69" s="24">
        <f t="shared" si="8"/>
        <v>0</v>
      </c>
      <c r="T69" s="7"/>
      <c r="U69" s="67">
        <f t="shared" si="12"/>
        <v>0</v>
      </c>
      <c r="V69" s="68">
        <f t="shared" si="11"/>
        <v>0</v>
      </c>
      <c r="W69" s="44">
        <f t="shared" si="4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9"/>
        <v>0</v>
      </c>
      <c r="AJ69" s="59">
        <f t="shared" si="10"/>
        <v>0</v>
      </c>
      <c r="AK69" s="60">
        <f t="shared" si="5"/>
        <v>0</v>
      </c>
      <c r="AM69" s="3"/>
      <c r="AN69" s="3"/>
    </row>
    <row r="70" spans="1:41" ht="13.95" customHeight="1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1"/>
      <c r="R70" s="78"/>
      <c r="S70" s="24">
        <f t="shared" si="8"/>
        <v>0</v>
      </c>
      <c r="T70" s="7"/>
      <c r="U70" s="67">
        <f t="shared" si="12"/>
        <v>0</v>
      </c>
      <c r="V70" s="68">
        <f t="shared" si="11"/>
        <v>0</v>
      </c>
      <c r="W70" s="44">
        <f t="shared" ref="W70:W72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9"/>
        <v>0</v>
      </c>
      <c r="AJ70" s="59">
        <f t="shared" si="10"/>
        <v>0</v>
      </c>
      <c r="AK70" s="60">
        <f t="shared" ref="AK70:AK72" si="14">+AJ70+AI70</f>
        <v>0</v>
      </c>
      <c r="AM70" s="3"/>
      <c r="AN70" s="3"/>
    </row>
    <row r="71" spans="1:41" ht="13.95" customHeight="1" thickBot="1" x14ac:dyDescent="0.25">
      <c r="A71" s="16"/>
      <c r="B71" s="112"/>
      <c r="C71" s="204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24">
        <f t="shared" si="8"/>
        <v>0</v>
      </c>
      <c r="T71" s="7"/>
      <c r="U71" s="67">
        <f t="shared" si="12"/>
        <v>0</v>
      </c>
      <c r="V71" s="68">
        <f t="shared" si="11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9"/>
        <v>0</v>
      </c>
      <c r="AJ71" s="59">
        <f t="shared" si="10"/>
        <v>0</v>
      </c>
      <c r="AK71" s="60">
        <f t="shared" si="14"/>
        <v>0</v>
      </c>
      <c r="AM71" s="3"/>
      <c r="AN71" s="3"/>
    </row>
    <row r="72" spans="1:41" s="30" customFormat="1" ht="13.95" customHeight="1" thickTop="1" thickBot="1" x14ac:dyDescent="0.25">
      <c r="A72" s="25" t="s">
        <v>30</v>
      </c>
      <c r="B72" s="110"/>
      <c r="C72" s="109">
        <f>SUM(C10:C71)</f>
        <v>0</v>
      </c>
      <c r="D72" s="109">
        <f t="shared" ref="D72:H72" si="15">SUM(D10:D71)</f>
        <v>0</v>
      </c>
      <c r="E72" s="109">
        <f t="shared" si="15"/>
        <v>0</v>
      </c>
      <c r="F72" s="109">
        <f t="shared" si="15"/>
        <v>0</v>
      </c>
      <c r="G72" s="109">
        <f t="shared" si="15"/>
        <v>0</v>
      </c>
      <c r="H72" s="109">
        <f t="shared" si="15"/>
        <v>0</v>
      </c>
      <c r="I72" s="108">
        <f>SUM(I10:I71)</f>
        <v>0</v>
      </c>
      <c r="J72" s="108">
        <f t="shared" ref="J72:N72" si="16">SUM(J10:J71)</f>
        <v>0</v>
      </c>
      <c r="K72" s="108">
        <f t="shared" si="16"/>
        <v>0</v>
      </c>
      <c r="L72" s="108">
        <f t="shared" si="16"/>
        <v>0</v>
      </c>
      <c r="M72" s="108">
        <f t="shared" si="16"/>
        <v>0</v>
      </c>
      <c r="N72" s="108">
        <f t="shared" si="16"/>
        <v>0</v>
      </c>
      <c r="O72" s="107">
        <f>SUM(O10:O71)</f>
        <v>0</v>
      </c>
      <c r="P72" s="106">
        <f>SUM(P10:P71)</f>
        <v>0</v>
      </c>
      <c r="Q72" s="105">
        <f>SUM(Q10:Q71)</f>
        <v>0</v>
      </c>
      <c r="R72" s="103">
        <f>SUM(R10:R71)</f>
        <v>0</v>
      </c>
      <c r="S72" s="26">
        <f>SUM(S10:S71)</f>
        <v>0</v>
      </c>
      <c r="T72" s="27"/>
      <c r="U72" s="45">
        <f>SUM(U10:U71)</f>
        <v>0</v>
      </c>
      <c r="V72" s="46">
        <f>SUM(V10:V71)</f>
        <v>0</v>
      </c>
      <c r="W72" s="47">
        <f t="shared" si="13"/>
        <v>0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0</v>
      </c>
      <c r="AJ72" s="62">
        <f>SUM(AJ10:AJ71)</f>
        <v>0</v>
      </c>
      <c r="AK72" s="63">
        <f t="shared" si="14"/>
        <v>0</v>
      </c>
    </row>
    <row r="73" spans="1:41" ht="13.95" customHeight="1" thickTop="1" x14ac:dyDescent="0.2">
      <c r="A73" s="3"/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 t="s">
        <v>89</v>
      </c>
      <c r="R73" s="120" t="s">
        <v>89</v>
      </c>
      <c r="S73" s="120"/>
      <c r="T73" s="121"/>
      <c r="U73" s="121" t="s">
        <v>89</v>
      </c>
      <c r="V73" s="121" t="s">
        <v>89</v>
      </c>
      <c r="W73" s="121"/>
      <c r="X73" s="4"/>
      <c r="Y73" s="4"/>
      <c r="Z73" s="4"/>
      <c r="AA73" s="4"/>
      <c r="AB73" s="4"/>
      <c r="AC73" s="4"/>
      <c r="AD73" s="4"/>
      <c r="AJ73" s="121" t="s">
        <v>89</v>
      </c>
    </row>
    <row r="74" spans="1:41" ht="13.95" customHeight="1" x14ac:dyDescent="0.2">
      <c r="A74" s="3"/>
      <c r="B74" s="3"/>
      <c r="C74" s="8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f>SUM(C74:Q74)</f>
        <v>0</v>
      </c>
      <c r="S74" s="24">
        <f t="shared" ref="S74:S78" si="17">SUM(C74:R74)</f>
        <v>0</v>
      </c>
      <c r="T74" s="164"/>
      <c r="U74" s="67">
        <f t="shared" ref="U74:U78" si="18">(+C74+D74)*$U$9</f>
        <v>0</v>
      </c>
      <c r="V74" s="68">
        <f t="shared" ref="V74:V78" si="19">(+C74+D74)*$V$9</f>
        <v>0</v>
      </c>
      <c r="W74" s="44">
        <f t="shared" ref="W74:W78" si="20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21">+G74*$AI$9</f>
        <v>0</v>
      </c>
      <c r="AJ74" s="59">
        <f t="shared" ref="AJ74:AJ78" si="22">+G74*$AJ$9</f>
        <v>0</v>
      </c>
      <c r="AK74" s="60">
        <f t="shared" ref="AK74:AK78" si="23">+AJ74+AI74</f>
        <v>0</v>
      </c>
      <c r="AL74" s="3"/>
      <c r="AM74" s="3"/>
      <c r="AN74" s="3"/>
      <c r="AO74" s="3"/>
    </row>
    <row r="75" spans="1:41" ht="13.9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f>SUM(C75:Q75)</f>
        <v>0</v>
      </c>
      <c r="S75" s="24">
        <f t="shared" si="17"/>
        <v>0</v>
      </c>
      <c r="T75" s="164"/>
      <c r="U75" s="67">
        <f t="shared" si="18"/>
        <v>0</v>
      </c>
      <c r="V75" s="68">
        <f t="shared" si="19"/>
        <v>0</v>
      </c>
      <c r="W75" s="44">
        <f t="shared" si="20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21"/>
        <v>0</v>
      </c>
      <c r="AJ75" s="59">
        <f t="shared" si="22"/>
        <v>0</v>
      </c>
      <c r="AK75" s="60">
        <f t="shared" si="23"/>
        <v>0</v>
      </c>
      <c r="AL75" s="3"/>
      <c r="AM75" s="3"/>
      <c r="AN75" s="3"/>
      <c r="AO75" s="3"/>
    </row>
    <row r="76" spans="1:41" ht="13.9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f>SUM(C76:Q76)</f>
        <v>0</v>
      </c>
      <c r="S76" s="24">
        <f t="shared" si="17"/>
        <v>0</v>
      </c>
      <c r="T76" s="164"/>
      <c r="U76" s="67">
        <f t="shared" si="18"/>
        <v>0</v>
      </c>
      <c r="V76" s="68">
        <f t="shared" si="19"/>
        <v>0</v>
      </c>
      <c r="W76" s="44">
        <f t="shared" si="20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21"/>
        <v>0</v>
      </c>
      <c r="AJ76" s="59">
        <f t="shared" si="22"/>
        <v>0</v>
      </c>
      <c r="AK76" s="60">
        <f t="shared" si="23"/>
        <v>0</v>
      </c>
      <c r="AL76" s="3"/>
      <c r="AM76" s="3"/>
      <c r="AN76" s="3"/>
    </row>
    <row r="77" spans="1:41" ht="13.9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f>SUM(C77:Q77)</f>
        <v>0</v>
      </c>
      <c r="S77" s="24">
        <f t="shared" si="17"/>
        <v>0</v>
      </c>
      <c r="T77" s="164"/>
      <c r="U77" s="67">
        <f t="shared" si="18"/>
        <v>0</v>
      </c>
      <c r="V77" s="68">
        <f t="shared" si="19"/>
        <v>0</v>
      </c>
      <c r="W77" s="44">
        <f t="shared" si="20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1"/>
        <v>0</v>
      </c>
      <c r="AJ77" s="59">
        <f t="shared" si="22"/>
        <v>0</v>
      </c>
      <c r="AK77" s="60">
        <f t="shared" si="23"/>
        <v>0</v>
      </c>
      <c r="AL77" s="3"/>
      <c r="AM77" s="3"/>
      <c r="AN77" s="3"/>
      <c r="AO77" s="3"/>
    </row>
    <row r="78" spans="1:41" ht="13.9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f>SUM(C78:Q78)</f>
        <v>0</v>
      </c>
      <c r="S78" s="165">
        <f t="shared" si="17"/>
        <v>0</v>
      </c>
      <c r="T78" s="164"/>
      <c r="U78" s="151">
        <f t="shared" si="18"/>
        <v>0</v>
      </c>
      <c r="V78" s="152">
        <f t="shared" si="19"/>
        <v>0</v>
      </c>
      <c r="W78" s="153">
        <f t="shared" si="20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21"/>
        <v>0</v>
      </c>
      <c r="AJ78" s="155">
        <f t="shared" si="22"/>
        <v>0</v>
      </c>
      <c r="AK78" s="156">
        <f t="shared" si="23"/>
        <v>0</v>
      </c>
    </row>
    <row r="79" spans="1:41" ht="13.95" customHeight="1" x14ac:dyDescent="0.2">
      <c r="A79" s="115" t="s">
        <v>84</v>
      </c>
      <c r="B79" s="116"/>
      <c r="C79" s="117">
        <f>SUM(C74:C78)</f>
        <v>0</v>
      </c>
      <c r="D79" s="117">
        <f t="shared" ref="D79:Q79" si="24">SUM(D74:D78)</f>
        <v>0</v>
      </c>
      <c r="E79" s="117">
        <f t="shared" si="24"/>
        <v>0</v>
      </c>
      <c r="F79" s="117">
        <f t="shared" si="24"/>
        <v>0</v>
      </c>
      <c r="G79" s="117">
        <f t="shared" si="24"/>
        <v>0</v>
      </c>
      <c r="H79" s="117">
        <f t="shared" si="24"/>
        <v>0</v>
      </c>
      <c r="I79" s="117">
        <f t="shared" si="24"/>
        <v>0</v>
      </c>
      <c r="J79" s="117">
        <f t="shared" si="24"/>
        <v>0</v>
      </c>
      <c r="K79" s="117">
        <f t="shared" si="24"/>
        <v>0</v>
      </c>
      <c r="L79" s="117">
        <f t="shared" si="24"/>
        <v>0</v>
      </c>
      <c r="M79" s="117">
        <f t="shared" si="24"/>
        <v>0</v>
      </c>
      <c r="N79" s="117">
        <f t="shared" si="24"/>
        <v>0</v>
      </c>
      <c r="O79" s="117">
        <f t="shared" si="24"/>
        <v>0</v>
      </c>
      <c r="P79" s="117">
        <f t="shared" si="24"/>
        <v>0</v>
      </c>
      <c r="Q79" s="117">
        <f t="shared" si="24"/>
        <v>0</v>
      </c>
      <c r="R79" s="118">
        <f>SUM(R74:R78)</f>
        <v>0</v>
      </c>
      <c r="S79" s="159">
        <f>SUM(S74:S78)</f>
        <v>0</v>
      </c>
      <c r="T79" s="7"/>
      <c r="U79" s="159">
        <f>SUM(U74:U78)+U72</f>
        <v>0</v>
      </c>
      <c r="V79" s="160">
        <f>SUM(V74:V78)+V72</f>
        <v>0</v>
      </c>
      <c r="W79" s="118">
        <f>SUM(W74:W78)+W72</f>
        <v>0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0</v>
      </c>
      <c r="AJ79" s="160">
        <f>SUM(AJ74:AJ78)+AJ72</f>
        <v>0</v>
      </c>
      <c r="AK79" s="118">
        <f>SUM(AK74:AK78)+AK72</f>
        <v>0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122"/>
      <c r="H81" s="71"/>
      <c r="N81" s="71"/>
      <c r="O81" s="128"/>
      <c r="P81" s="71"/>
      <c r="Q81" s="71"/>
    </row>
    <row r="82" spans="1:23" x14ac:dyDescent="0.2">
      <c r="A82" s="76"/>
      <c r="B82" s="76"/>
      <c r="C82" s="10"/>
      <c r="H82" s="10"/>
      <c r="N82" s="71"/>
      <c r="O82" s="128"/>
      <c r="P82" s="128"/>
      <c r="Q82" s="149"/>
      <c r="U82" s="15"/>
      <c r="V82" s="15"/>
      <c r="W82" s="15"/>
    </row>
    <row r="83" spans="1:23" x14ac:dyDescent="0.2">
      <c r="N83" s="71"/>
      <c r="O83" s="71"/>
      <c r="P83" s="71"/>
      <c r="Q83" s="71"/>
    </row>
    <row r="84" spans="1:23" x14ac:dyDescent="0.2">
      <c r="H84" s="10"/>
      <c r="N84" s="71"/>
      <c r="O84" s="129"/>
      <c r="P84" s="71"/>
      <c r="Q84" s="71"/>
      <c r="U84" s="15"/>
      <c r="V84" s="15"/>
      <c r="W84" s="15"/>
    </row>
    <row r="85" spans="1:23" x14ac:dyDescent="0.2">
      <c r="C85" s="10"/>
      <c r="F85" s="10"/>
      <c r="N85" s="71"/>
      <c r="O85" s="128"/>
      <c r="P85" s="71"/>
      <c r="Q85" s="71"/>
    </row>
    <row r="86" spans="1:23" x14ac:dyDescent="0.2">
      <c r="C86" s="10"/>
      <c r="F86" s="10"/>
      <c r="N86" s="71"/>
      <c r="O86" s="71"/>
      <c r="P86" s="71"/>
      <c r="Q86" s="71"/>
    </row>
    <row r="87" spans="1:23" x14ac:dyDescent="0.2">
      <c r="C87" s="10"/>
      <c r="F87" s="10"/>
      <c r="N87" s="71"/>
      <c r="O87" s="71"/>
      <c r="P87" s="71"/>
      <c r="Q87" s="71"/>
    </row>
    <row r="88" spans="1:23" x14ac:dyDescent="0.2">
      <c r="C88" s="10"/>
      <c r="F88" s="10"/>
      <c r="N88" s="71"/>
      <c r="O88" s="71"/>
      <c r="P88" s="71"/>
      <c r="Q88" s="71"/>
    </row>
    <row r="89" spans="1:23" x14ac:dyDescent="0.2">
      <c r="C89" s="10"/>
      <c r="F89" s="10"/>
      <c r="N89" s="71"/>
      <c r="O89" s="71"/>
      <c r="P89" s="71"/>
      <c r="Q89" s="71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paperSize="5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126"/>
  <sheetViews>
    <sheetView zoomScaleNormal="100" workbookViewId="0">
      <pane ySplit="9" topLeftCell="A10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9.1093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9.109375" style="6"/>
    <col min="41" max="41" width="7.88671875" style="6" customWidth="1"/>
    <col min="42" max="42" width="13.6640625" style="6" customWidth="1"/>
    <col min="43" max="261" width="9.1093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9.1093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9.1093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9.109375" style="6"/>
    <col min="297" max="297" width="11.6640625" style="6" bestFit="1" customWidth="1"/>
    <col min="298" max="517" width="9.1093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9.1093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9.1093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9.109375" style="6"/>
    <col min="553" max="553" width="11.6640625" style="6" bestFit="1" customWidth="1"/>
    <col min="554" max="773" width="9.1093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9.1093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9.1093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9.109375" style="6"/>
    <col min="809" max="809" width="11.6640625" style="6" bestFit="1" customWidth="1"/>
    <col min="810" max="1029" width="9.1093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9.1093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9.1093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9.109375" style="6"/>
    <col min="1065" max="1065" width="11.6640625" style="6" bestFit="1" customWidth="1"/>
    <col min="1066" max="1285" width="9.1093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9.1093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9.1093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9.109375" style="6"/>
    <col min="1321" max="1321" width="11.6640625" style="6" bestFit="1" customWidth="1"/>
    <col min="1322" max="1541" width="9.1093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9.1093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9.1093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9.109375" style="6"/>
    <col min="1577" max="1577" width="11.6640625" style="6" bestFit="1" customWidth="1"/>
    <col min="1578" max="1797" width="9.1093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9.1093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9.1093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9.109375" style="6"/>
    <col min="1833" max="1833" width="11.6640625" style="6" bestFit="1" customWidth="1"/>
    <col min="1834" max="2053" width="9.1093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9.1093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9.1093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9.109375" style="6"/>
    <col min="2089" max="2089" width="11.6640625" style="6" bestFit="1" customWidth="1"/>
    <col min="2090" max="2309" width="9.1093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9.1093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9.1093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9.109375" style="6"/>
    <col min="2345" max="2345" width="11.6640625" style="6" bestFit="1" customWidth="1"/>
    <col min="2346" max="2565" width="9.1093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9.1093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9.1093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9.109375" style="6"/>
    <col min="2601" max="2601" width="11.6640625" style="6" bestFit="1" customWidth="1"/>
    <col min="2602" max="2821" width="9.1093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9.1093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9.1093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9.109375" style="6"/>
    <col min="2857" max="2857" width="11.6640625" style="6" bestFit="1" customWidth="1"/>
    <col min="2858" max="3077" width="9.1093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9.1093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9.1093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9.109375" style="6"/>
    <col min="3113" max="3113" width="11.6640625" style="6" bestFit="1" customWidth="1"/>
    <col min="3114" max="3333" width="9.1093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9.1093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9.1093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9.109375" style="6"/>
    <col min="3369" max="3369" width="11.6640625" style="6" bestFit="1" customWidth="1"/>
    <col min="3370" max="3589" width="9.1093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9.1093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9.1093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9.109375" style="6"/>
    <col min="3625" max="3625" width="11.6640625" style="6" bestFit="1" customWidth="1"/>
    <col min="3626" max="3845" width="9.1093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9.1093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9.1093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9.109375" style="6"/>
    <col min="3881" max="3881" width="11.6640625" style="6" bestFit="1" customWidth="1"/>
    <col min="3882" max="4101" width="9.1093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9.1093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9.1093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9.109375" style="6"/>
    <col min="4137" max="4137" width="11.6640625" style="6" bestFit="1" customWidth="1"/>
    <col min="4138" max="4357" width="9.1093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9.1093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9.1093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9.109375" style="6"/>
    <col min="4393" max="4393" width="11.6640625" style="6" bestFit="1" customWidth="1"/>
    <col min="4394" max="4613" width="9.1093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9.1093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9.1093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9.109375" style="6"/>
    <col min="4649" max="4649" width="11.6640625" style="6" bestFit="1" customWidth="1"/>
    <col min="4650" max="4869" width="9.1093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9.1093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9.1093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9.109375" style="6"/>
    <col min="4905" max="4905" width="11.6640625" style="6" bestFit="1" customWidth="1"/>
    <col min="4906" max="5125" width="9.1093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9.1093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9.1093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9.109375" style="6"/>
    <col min="5161" max="5161" width="11.6640625" style="6" bestFit="1" customWidth="1"/>
    <col min="5162" max="5381" width="9.1093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9.1093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9.1093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9.109375" style="6"/>
    <col min="5417" max="5417" width="11.6640625" style="6" bestFit="1" customWidth="1"/>
    <col min="5418" max="5637" width="9.1093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9.1093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9.1093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9.109375" style="6"/>
    <col min="5673" max="5673" width="11.6640625" style="6" bestFit="1" customWidth="1"/>
    <col min="5674" max="5893" width="9.1093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9.1093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9.1093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9.109375" style="6"/>
    <col min="5929" max="5929" width="11.6640625" style="6" bestFit="1" customWidth="1"/>
    <col min="5930" max="6149" width="9.1093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9.1093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9.1093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9.109375" style="6"/>
    <col min="6185" max="6185" width="11.6640625" style="6" bestFit="1" customWidth="1"/>
    <col min="6186" max="6405" width="9.1093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9.1093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9.1093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9.109375" style="6"/>
    <col min="6441" max="6441" width="11.6640625" style="6" bestFit="1" customWidth="1"/>
    <col min="6442" max="6661" width="9.1093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9.1093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9.1093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9.109375" style="6"/>
    <col min="6697" max="6697" width="11.6640625" style="6" bestFit="1" customWidth="1"/>
    <col min="6698" max="6917" width="9.1093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9.1093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9.1093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9.109375" style="6"/>
    <col min="6953" max="6953" width="11.6640625" style="6" bestFit="1" customWidth="1"/>
    <col min="6954" max="7173" width="9.1093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9.1093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9.1093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9.109375" style="6"/>
    <col min="7209" max="7209" width="11.6640625" style="6" bestFit="1" customWidth="1"/>
    <col min="7210" max="7429" width="9.1093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9.1093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9.1093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9.109375" style="6"/>
    <col min="7465" max="7465" width="11.6640625" style="6" bestFit="1" customWidth="1"/>
    <col min="7466" max="7685" width="9.1093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9.1093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9.1093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9.109375" style="6"/>
    <col min="7721" max="7721" width="11.6640625" style="6" bestFit="1" customWidth="1"/>
    <col min="7722" max="7941" width="9.1093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9.1093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9.1093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9.109375" style="6"/>
    <col min="7977" max="7977" width="11.6640625" style="6" bestFit="1" customWidth="1"/>
    <col min="7978" max="8197" width="9.1093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9.1093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9.1093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9.109375" style="6"/>
    <col min="8233" max="8233" width="11.6640625" style="6" bestFit="1" customWidth="1"/>
    <col min="8234" max="8453" width="9.1093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9.1093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9.1093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9.109375" style="6"/>
    <col min="8489" max="8489" width="11.6640625" style="6" bestFit="1" customWidth="1"/>
    <col min="8490" max="8709" width="9.1093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9.1093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9.1093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9.109375" style="6"/>
    <col min="8745" max="8745" width="11.6640625" style="6" bestFit="1" customWidth="1"/>
    <col min="8746" max="8965" width="9.1093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9.1093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9.1093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9.109375" style="6"/>
    <col min="9001" max="9001" width="11.6640625" style="6" bestFit="1" customWidth="1"/>
    <col min="9002" max="9221" width="9.1093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9.1093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9.1093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9.109375" style="6"/>
    <col min="9257" max="9257" width="11.6640625" style="6" bestFit="1" customWidth="1"/>
    <col min="9258" max="9477" width="9.1093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9.1093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9.1093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9.109375" style="6"/>
    <col min="9513" max="9513" width="11.6640625" style="6" bestFit="1" customWidth="1"/>
    <col min="9514" max="9733" width="9.1093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9.1093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9.1093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9.109375" style="6"/>
    <col min="9769" max="9769" width="11.6640625" style="6" bestFit="1" customWidth="1"/>
    <col min="9770" max="9989" width="9.1093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9.1093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9.1093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9.109375" style="6"/>
    <col min="10025" max="10025" width="11.6640625" style="6" bestFit="1" customWidth="1"/>
    <col min="10026" max="10245" width="9.1093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9.1093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9.1093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9.109375" style="6"/>
    <col min="10281" max="10281" width="11.6640625" style="6" bestFit="1" customWidth="1"/>
    <col min="10282" max="10501" width="9.1093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9.1093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9.1093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9.109375" style="6"/>
    <col min="10537" max="10537" width="11.6640625" style="6" bestFit="1" customWidth="1"/>
    <col min="10538" max="10757" width="9.1093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9.1093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9.1093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9.109375" style="6"/>
    <col min="10793" max="10793" width="11.6640625" style="6" bestFit="1" customWidth="1"/>
    <col min="10794" max="11013" width="9.1093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9.1093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9.1093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9.109375" style="6"/>
    <col min="11049" max="11049" width="11.6640625" style="6" bestFit="1" customWidth="1"/>
    <col min="11050" max="11269" width="9.1093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9.1093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9.1093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9.109375" style="6"/>
    <col min="11305" max="11305" width="11.6640625" style="6" bestFit="1" customWidth="1"/>
    <col min="11306" max="11525" width="9.1093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9.1093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9.1093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9.109375" style="6"/>
    <col min="11561" max="11561" width="11.6640625" style="6" bestFit="1" customWidth="1"/>
    <col min="11562" max="11781" width="9.1093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9.1093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9.1093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9.109375" style="6"/>
    <col min="11817" max="11817" width="11.6640625" style="6" bestFit="1" customWidth="1"/>
    <col min="11818" max="12037" width="9.1093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9.1093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9.1093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9.109375" style="6"/>
    <col min="12073" max="12073" width="11.6640625" style="6" bestFit="1" customWidth="1"/>
    <col min="12074" max="12293" width="9.1093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9.1093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9.1093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9.109375" style="6"/>
    <col min="12329" max="12329" width="11.6640625" style="6" bestFit="1" customWidth="1"/>
    <col min="12330" max="12549" width="9.1093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9.1093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9.1093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9.109375" style="6"/>
    <col min="12585" max="12585" width="11.6640625" style="6" bestFit="1" customWidth="1"/>
    <col min="12586" max="12805" width="9.1093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9.1093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9.1093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9.109375" style="6"/>
    <col min="12841" max="12841" width="11.6640625" style="6" bestFit="1" customWidth="1"/>
    <col min="12842" max="13061" width="9.1093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9.1093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9.1093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9.109375" style="6"/>
    <col min="13097" max="13097" width="11.6640625" style="6" bestFit="1" customWidth="1"/>
    <col min="13098" max="13317" width="9.1093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9.1093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9.1093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9.109375" style="6"/>
    <col min="13353" max="13353" width="11.6640625" style="6" bestFit="1" customWidth="1"/>
    <col min="13354" max="13573" width="9.1093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9.1093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9.1093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9.109375" style="6"/>
    <col min="13609" max="13609" width="11.6640625" style="6" bestFit="1" customWidth="1"/>
    <col min="13610" max="13829" width="9.1093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9.1093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9.1093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9.109375" style="6"/>
    <col min="13865" max="13865" width="11.6640625" style="6" bestFit="1" customWidth="1"/>
    <col min="13866" max="14085" width="9.1093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9.1093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9.1093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9.109375" style="6"/>
    <col min="14121" max="14121" width="11.6640625" style="6" bestFit="1" customWidth="1"/>
    <col min="14122" max="14341" width="9.1093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9.1093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9.1093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9.109375" style="6"/>
    <col min="14377" max="14377" width="11.6640625" style="6" bestFit="1" customWidth="1"/>
    <col min="14378" max="14597" width="9.1093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9.1093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9.1093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9.109375" style="6"/>
    <col min="14633" max="14633" width="11.6640625" style="6" bestFit="1" customWidth="1"/>
    <col min="14634" max="14853" width="9.1093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9.1093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9.1093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9.109375" style="6"/>
    <col min="14889" max="14889" width="11.6640625" style="6" bestFit="1" customWidth="1"/>
    <col min="14890" max="15109" width="9.1093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9.1093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9.1093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9.109375" style="6"/>
    <col min="15145" max="15145" width="11.6640625" style="6" bestFit="1" customWidth="1"/>
    <col min="15146" max="15365" width="9.1093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9.1093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9.1093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9.109375" style="6"/>
    <col min="15401" max="15401" width="11.6640625" style="6" bestFit="1" customWidth="1"/>
    <col min="15402" max="15621" width="9.1093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9.1093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9.1093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9.109375" style="6"/>
    <col min="15657" max="15657" width="11.6640625" style="6" bestFit="1" customWidth="1"/>
    <col min="15658" max="15877" width="9.1093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9.1093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9.1093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9.109375" style="6"/>
    <col min="15913" max="15913" width="11.6640625" style="6" bestFit="1" customWidth="1"/>
    <col min="15914" max="16133" width="9.1093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9.1093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9.1093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9.109375" style="6"/>
    <col min="16169" max="16169" width="11.6640625" style="6" bestFit="1" customWidth="1"/>
    <col min="16170" max="16384" width="9.1093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110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142">
        <v>0.84</v>
      </c>
      <c r="V9" s="143">
        <v>0.16</v>
      </c>
      <c r="W9" s="144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140">
        <f>Oct!C10+Nov!C10+Dec!C10+'Jan 2022for Dec 2021'!C10</f>
        <v>0</v>
      </c>
      <c r="D10" s="140">
        <f>Oct!D10+Nov!D10+Dec!D10+'Jan 2022for Dec 2021'!D10</f>
        <v>0</v>
      </c>
      <c r="E10" s="140">
        <f>Oct!E10+Nov!E10+Dec!E10+'Jan 2022for Dec 2021'!E10</f>
        <v>0</v>
      </c>
      <c r="F10" s="140">
        <f>Oct!F10+Nov!F10+Dec!F10+'Jan 2022for Dec 2021'!F10</f>
        <v>0</v>
      </c>
      <c r="G10" s="140">
        <f>Oct!G10+Nov!G10+Dec!G10+'Jan 2022for Dec 2021'!G10</f>
        <v>0</v>
      </c>
      <c r="H10" s="140">
        <f>Oct!H10+Nov!H10+Dec!H10+'Jan 2022for Dec 2021'!H10</f>
        <v>0</v>
      </c>
      <c r="I10" s="140">
        <f>Oct!I10+Nov!I10+Dec!I10+'Jan 2022for Dec 2021'!I10</f>
        <v>0</v>
      </c>
      <c r="J10" s="140">
        <f>Oct!J10+Nov!J10+Dec!J10+'Jan 2022for Dec 2021'!J10</f>
        <v>0</v>
      </c>
      <c r="K10" s="140">
        <f>Oct!K10+Nov!K10+Dec!K10+'Jan 2022for Dec 2021'!K10</f>
        <v>0</v>
      </c>
      <c r="L10" s="140">
        <f>Oct!L10+Nov!L10+Dec!L10+'Jan 2022for Dec 2021'!L10</f>
        <v>0</v>
      </c>
      <c r="M10" s="140">
        <f>Oct!M10+Nov!M10+Dec!M10+'Jan 2022for Dec 2021'!M10</f>
        <v>0</v>
      </c>
      <c r="N10" s="140">
        <f>Oct!N10+Nov!N10+Dec!N10+'Jan 2022for Dec 2021'!N10</f>
        <v>0</v>
      </c>
      <c r="O10" s="140">
        <f>Oct!O10+Nov!O10+Dec!O10+'Jan 2022for Dec 2021'!O10</f>
        <v>0</v>
      </c>
      <c r="P10" s="140">
        <f>Oct!P10+Nov!P10+Dec!P10+'Jan 2022for Dec 2021'!P10</f>
        <v>0</v>
      </c>
      <c r="Q10" s="140">
        <f>Oct!Q10+Nov!Q10+Dec!Q10+'Jan 2022for Dec 2021'!Q10</f>
        <v>0</v>
      </c>
      <c r="R10" s="166">
        <f>Oct!R10+Nov!R10+Dec!R10+'Jan 2022for Dec 2021'!R10</f>
        <v>0</v>
      </c>
      <c r="S10" s="175">
        <f>Oct!T10+Nov!T10+Dec!S10+'Jan 2022for Dec 2021'!S10</f>
        <v>0</v>
      </c>
      <c r="T10" s="140"/>
      <c r="U10" s="170">
        <f>(C10+D10)*$U$9</f>
        <v>0</v>
      </c>
      <c r="V10" s="170">
        <f>(C10+D10)*$V$9</f>
        <v>0</v>
      </c>
      <c r="W10" s="170">
        <f>+U10+V10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42" si="0">+G10*$AI$9</f>
        <v>0</v>
      </c>
      <c r="AJ10" s="56">
        <f t="shared" ref="AJ10:AJ42" si="1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140">
        <f>Oct!C11+Nov!C11+Dec!C11+'Jan 2022for Dec 2021'!C11</f>
        <v>0</v>
      </c>
      <c r="D11" s="140">
        <f>Oct!D11+Nov!D11+Dec!D11+'Jan 2022for Dec 2021'!D11</f>
        <v>0</v>
      </c>
      <c r="E11" s="140">
        <f>Oct!E11+Nov!E11+Dec!E11+'Jan 2022for Dec 2021'!E11</f>
        <v>0</v>
      </c>
      <c r="F11" s="140">
        <f>Oct!F11+Nov!F11+Dec!F11+'Jan 2022for Dec 2021'!F11</f>
        <v>0</v>
      </c>
      <c r="G11" s="140">
        <f>Oct!G11+Nov!G11+Dec!G11+'Jan 2022for Dec 2021'!G11</f>
        <v>0</v>
      </c>
      <c r="H11" s="140">
        <f>Oct!H11+Nov!H11+Dec!H11+'Jan 2022for Dec 2021'!H11</f>
        <v>0</v>
      </c>
      <c r="I11" s="140">
        <f>Oct!I11+Nov!I11+Dec!I11+'Jan 2022for Dec 2021'!I11</f>
        <v>0</v>
      </c>
      <c r="J11" s="140">
        <f>Oct!J11+Nov!J11+Dec!J11+'Jan 2022for Dec 2021'!J11</f>
        <v>0</v>
      </c>
      <c r="K11" s="140">
        <f>Oct!K11+Nov!K11+Dec!K11+'Jan 2022for Dec 2021'!K11</f>
        <v>0</v>
      </c>
      <c r="L11" s="140">
        <f>Oct!L11+Nov!L11+Dec!L11+'Jan 2022for Dec 2021'!L11</f>
        <v>0</v>
      </c>
      <c r="M11" s="140">
        <f>Oct!M11+Nov!M11+Dec!M11+'Jan 2022for Dec 2021'!M11</f>
        <v>0</v>
      </c>
      <c r="N11" s="140">
        <f>Oct!N11+Nov!N11+Dec!N11+'Jan 2022for Dec 2021'!N11</f>
        <v>0</v>
      </c>
      <c r="O11" s="140">
        <f>Oct!O11+Nov!O11+Dec!O11+'Jan 2022for Dec 2021'!O11</f>
        <v>0</v>
      </c>
      <c r="P11" s="140">
        <f>Oct!P11+Nov!P11+Dec!P11+'Jan 2022for Dec 2021'!P11</f>
        <v>0</v>
      </c>
      <c r="Q11" s="140">
        <f>Oct!Q11+Nov!Q11+Dec!Q11+'Jan 2022for Dec 2021'!Q11</f>
        <v>0</v>
      </c>
      <c r="R11" s="166">
        <f>Oct!R11+Nov!R11+Dec!R11+'Jan 2022for Dec 2021'!R11</f>
        <v>0</v>
      </c>
      <c r="S11" s="171">
        <f>Oct!T11+Nov!T11+Dec!S11+'Jan 2022for Dec 2021'!S11</f>
        <v>0</v>
      </c>
      <c r="T11" s="140"/>
      <c r="U11" s="170">
        <f t="shared" ref="U11:U71" si="2">(C11+D11)*$U$9</f>
        <v>0</v>
      </c>
      <c r="V11" s="170">
        <f t="shared" ref="V11:V71" si="3">(C11+D11)*$V$9</f>
        <v>0</v>
      </c>
      <c r="W11" s="170">
        <f t="shared" ref="W11:W71" si="4">+U11+V11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0"/>
        <v>0</v>
      </c>
      <c r="AJ11" s="59">
        <f t="shared" si="1"/>
        <v>0</v>
      </c>
      <c r="AK11" s="60">
        <f t="shared" ref="AK11:AK70" si="5">+AJ11+AI11</f>
        <v>0</v>
      </c>
      <c r="AL11" s="5"/>
    </row>
    <row r="12" spans="1:42" x14ac:dyDescent="0.2">
      <c r="A12" s="220" t="s">
        <v>33</v>
      </c>
      <c r="B12" s="221">
        <v>240030</v>
      </c>
      <c r="C12" s="140">
        <f>Oct!C12+Nov!C12+Dec!C12+'Jan 2022for Dec 2021'!C12</f>
        <v>0</v>
      </c>
      <c r="D12" s="140">
        <f>Oct!D12+Nov!D12+Dec!D12+'Jan 2022for Dec 2021'!D12</f>
        <v>0</v>
      </c>
      <c r="E12" s="140">
        <f>Oct!E12+Nov!E12+Dec!E12+'Jan 2022for Dec 2021'!E12</f>
        <v>0</v>
      </c>
      <c r="F12" s="140">
        <f>Oct!F12+Nov!F12+Dec!F12+'Jan 2022for Dec 2021'!F12</f>
        <v>0</v>
      </c>
      <c r="G12" s="140">
        <f>Oct!G12+Nov!G12+Dec!G12+'Jan 2022for Dec 2021'!G12</f>
        <v>0</v>
      </c>
      <c r="H12" s="140">
        <f>Oct!H12+Nov!H12+Dec!H12+'Jan 2022for Dec 2021'!H12</f>
        <v>0</v>
      </c>
      <c r="I12" s="140">
        <f>Oct!I12+Nov!I12+Dec!I12+'Jan 2022for Dec 2021'!I12</f>
        <v>0</v>
      </c>
      <c r="J12" s="140">
        <f>Oct!J12+Nov!J12+Dec!J12+'Jan 2022for Dec 2021'!J12</f>
        <v>0</v>
      </c>
      <c r="K12" s="140">
        <f>Oct!K12+Nov!K12+Dec!K12+'Jan 2022for Dec 2021'!K12</f>
        <v>0</v>
      </c>
      <c r="L12" s="140">
        <f>Oct!L12+Nov!L12+Dec!L12+'Jan 2022for Dec 2021'!L12</f>
        <v>0</v>
      </c>
      <c r="M12" s="140">
        <f>Oct!M12+Nov!M12+Dec!M12+'Jan 2022for Dec 2021'!M12</f>
        <v>0</v>
      </c>
      <c r="N12" s="140">
        <f>Oct!N12+Nov!N12+Dec!N12+'Jan 2022for Dec 2021'!N12</f>
        <v>0</v>
      </c>
      <c r="O12" s="140">
        <f>Oct!O12+Nov!O12+Dec!O12+'Jan 2022for Dec 2021'!O12</f>
        <v>0</v>
      </c>
      <c r="P12" s="140">
        <f>Oct!P12+Nov!P12+Dec!P12+'Jan 2022for Dec 2021'!P12</f>
        <v>0</v>
      </c>
      <c r="Q12" s="140">
        <f>Oct!Q12+Nov!Q12+Dec!Q12+'Jan 2022for Dec 2021'!Q12</f>
        <v>0</v>
      </c>
      <c r="R12" s="166">
        <f>Oct!R12+Nov!R12+Dec!R12+'Jan 2022for Dec 2021'!R12</f>
        <v>0</v>
      </c>
      <c r="S12" s="171">
        <f>Oct!T12+Nov!T12+Dec!S12+'Jan 2022for Dec 2021'!S12</f>
        <v>0</v>
      </c>
      <c r="T12" s="140"/>
      <c r="U12" s="170">
        <f t="shared" si="2"/>
        <v>0</v>
      </c>
      <c r="V12" s="170">
        <f t="shared" si="3"/>
        <v>0</v>
      </c>
      <c r="W12" s="170">
        <f t="shared" si="4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0"/>
        <v>0</v>
      </c>
      <c r="AJ12" s="59">
        <f t="shared" si="1"/>
        <v>0</v>
      </c>
      <c r="AK12" s="60">
        <f t="shared" si="5"/>
        <v>0</v>
      </c>
      <c r="AL12" s="5"/>
    </row>
    <row r="13" spans="1:42" x14ac:dyDescent="0.2">
      <c r="A13" s="220" t="s">
        <v>34</v>
      </c>
      <c r="B13" s="221">
        <v>240050</v>
      </c>
      <c r="C13" s="140">
        <f>Oct!C13+Nov!C13+Dec!C13+'Jan 2022for Dec 2021'!C13</f>
        <v>0</v>
      </c>
      <c r="D13" s="140">
        <f>Oct!D13+Nov!D13+Dec!D13+'Jan 2022for Dec 2021'!D13</f>
        <v>0</v>
      </c>
      <c r="E13" s="140">
        <f>Oct!E13+Nov!E13+Dec!E13+'Jan 2022for Dec 2021'!E13</f>
        <v>0</v>
      </c>
      <c r="F13" s="140">
        <f>Oct!F13+Nov!F13+Dec!F13+'Jan 2022for Dec 2021'!F13</f>
        <v>0</v>
      </c>
      <c r="G13" s="140">
        <f>Oct!G13+Nov!G13+Dec!G13+'Jan 2022for Dec 2021'!G13</f>
        <v>0</v>
      </c>
      <c r="H13" s="140">
        <f>Oct!H13+Nov!H13+Dec!H13+'Jan 2022for Dec 2021'!H13</f>
        <v>0</v>
      </c>
      <c r="I13" s="140">
        <f>Oct!I13+Nov!I13+Dec!I13+'Jan 2022for Dec 2021'!I13</f>
        <v>0</v>
      </c>
      <c r="J13" s="140">
        <f>Oct!J13+Nov!J13+Dec!J13+'Jan 2022for Dec 2021'!J13</f>
        <v>0</v>
      </c>
      <c r="K13" s="140">
        <f>Oct!K13+Nov!K13+Dec!K13+'Jan 2022for Dec 2021'!K13</f>
        <v>0</v>
      </c>
      <c r="L13" s="140">
        <f>Oct!L13+Nov!L13+Dec!L13+'Jan 2022for Dec 2021'!L13</f>
        <v>0</v>
      </c>
      <c r="M13" s="140">
        <f>Oct!M13+Nov!M13+Dec!M13+'Jan 2022for Dec 2021'!M13</f>
        <v>0</v>
      </c>
      <c r="N13" s="140">
        <f>Oct!N13+Nov!N13+Dec!N13+'Jan 2022for Dec 2021'!N13</f>
        <v>0</v>
      </c>
      <c r="O13" s="140">
        <f>Oct!O13+Nov!O13+Dec!O13+'Jan 2022for Dec 2021'!O13</f>
        <v>0</v>
      </c>
      <c r="P13" s="140">
        <f>Oct!P13+Nov!P13+Dec!P13+'Jan 2022for Dec 2021'!P13</f>
        <v>0</v>
      </c>
      <c r="Q13" s="140">
        <f>Oct!Q13+Nov!Q13+Dec!Q13+'Jan 2022for Dec 2021'!Q13</f>
        <v>0</v>
      </c>
      <c r="R13" s="166">
        <f>Oct!R13+Nov!R13+Dec!R13+'Jan 2022for Dec 2021'!R13</f>
        <v>0</v>
      </c>
      <c r="S13" s="171">
        <f>Oct!T13+Nov!T13+Dec!S13+'Jan 2022for Dec 2021'!S13</f>
        <v>0</v>
      </c>
      <c r="T13" s="140"/>
      <c r="U13" s="170">
        <f t="shared" si="2"/>
        <v>0</v>
      </c>
      <c r="V13" s="170">
        <f t="shared" si="3"/>
        <v>0</v>
      </c>
      <c r="W13" s="170">
        <f t="shared" si="4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0"/>
        <v>0</v>
      </c>
      <c r="AJ13" s="59">
        <f t="shared" si="1"/>
        <v>0</v>
      </c>
      <c r="AK13" s="60">
        <f t="shared" si="5"/>
        <v>0</v>
      </c>
      <c r="AL13" s="5"/>
    </row>
    <row r="14" spans="1:42" hidden="1" x14ac:dyDescent="0.2">
      <c r="A14" s="220" t="s">
        <v>35</v>
      </c>
      <c r="B14" s="221">
        <v>240070</v>
      </c>
      <c r="C14" s="140">
        <f>Oct!C14+Nov!C14+Dec!C14+'Jan 2022for Dec 2021'!C14</f>
        <v>0</v>
      </c>
      <c r="D14" s="140">
        <f>Oct!D14+Nov!D14+Dec!D14+'Jan 2022for Dec 2021'!D14</f>
        <v>0</v>
      </c>
      <c r="E14" s="140">
        <f>Oct!E14+Nov!E14+Dec!E14+'Jan 2022for Dec 2021'!E14</f>
        <v>0</v>
      </c>
      <c r="F14" s="140">
        <f>Oct!F14+Nov!F14+Dec!F14+'Jan 2022for Dec 2021'!F14</f>
        <v>0</v>
      </c>
      <c r="G14" s="140">
        <f>Oct!G14+Nov!G14+Dec!G14+'Jan 2022for Dec 2021'!G14</f>
        <v>0</v>
      </c>
      <c r="H14" s="140">
        <f>Oct!H14+Nov!H14+Dec!H14+'Jan 2022for Dec 2021'!H14</f>
        <v>0</v>
      </c>
      <c r="I14" s="140">
        <f>Oct!I14+Nov!I14+Dec!I14+'Jan 2022for Dec 2021'!I14</f>
        <v>0</v>
      </c>
      <c r="J14" s="140">
        <f>Oct!J14+Nov!J14+Dec!J14+'Jan 2022for Dec 2021'!J14</f>
        <v>0</v>
      </c>
      <c r="K14" s="140">
        <f>Oct!K14+Nov!K14+Dec!K14+'Jan 2022for Dec 2021'!K14</f>
        <v>0</v>
      </c>
      <c r="L14" s="140">
        <f>Oct!L14+Nov!L14+Dec!L14+'Jan 2022for Dec 2021'!L14</f>
        <v>0</v>
      </c>
      <c r="M14" s="140">
        <f>Oct!M14+Nov!M14+Dec!M14+'Jan 2022for Dec 2021'!M14</f>
        <v>0</v>
      </c>
      <c r="N14" s="140">
        <f>Oct!N14+Nov!N14+Dec!N14+'Jan 2022for Dec 2021'!N14</f>
        <v>0</v>
      </c>
      <c r="O14" s="140">
        <f>Oct!O14+Nov!O14+Dec!O14+'Jan 2022for Dec 2021'!O14</f>
        <v>0</v>
      </c>
      <c r="P14" s="140">
        <f>Oct!P14+Nov!P14+Dec!P14+'Jan 2022for Dec 2021'!P14</f>
        <v>0</v>
      </c>
      <c r="Q14" s="140">
        <f>Oct!Q14+Nov!Q14+Dec!Q14+'Jan 2022for Dec 2021'!Q14</f>
        <v>0</v>
      </c>
      <c r="R14" s="166">
        <f>Oct!R14+Nov!R14+Dec!R14+'Jan 2022for Dec 2021'!R14</f>
        <v>0</v>
      </c>
      <c r="S14" s="171">
        <f>Oct!T14+Nov!T14+Dec!S14+'Jan 2022for Dec 2021'!S14</f>
        <v>0</v>
      </c>
      <c r="T14" s="140"/>
      <c r="U14" s="170">
        <f t="shared" si="2"/>
        <v>0</v>
      </c>
      <c r="V14" s="170">
        <f t="shared" si="3"/>
        <v>0</v>
      </c>
      <c r="W14" s="170">
        <f t="shared" si="4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0"/>
        <v>0</v>
      </c>
      <c r="AJ14" s="59">
        <f t="shared" si="1"/>
        <v>0</v>
      </c>
      <c r="AK14" s="60">
        <f t="shared" si="5"/>
        <v>0</v>
      </c>
      <c r="AL14" s="5"/>
    </row>
    <row r="15" spans="1:42" x14ac:dyDescent="0.2">
      <c r="A15" s="220" t="s">
        <v>36</v>
      </c>
      <c r="B15" s="221">
        <v>240100</v>
      </c>
      <c r="C15" s="140">
        <f>Oct!C15+Nov!C15+Dec!C15+'Jan 2022for Dec 2021'!C15</f>
        <v>0</v>
      </c>
      <c r="D15" s="140">
        <f>Oct!D15+Nov!D15+Dec!D15+'Jan 2022for Dec 2021'!D15</f>
        <v>0</v>
      </c>
      <c r="E15" s="140">
        <f>Oct!E15+Nov!E15+Dec!E15+'Jan 2022for Dec 2021'!E15</f>
        <v>0</v>
      </c>
      <c r="F15" s="140">
        <f>Oct!F15+Nov!F15+Dec!F15+'Jan 2022for Dec 2021'!F15</f>
        <v>0</v>
      </c>
      <c r="G15" s="140">
        <f>Oct!G15+Nov!G15+Dec!G15+'Jan 2022for Dec 2021'!G15</f>
        <v>0</v>
      </c>
      <c r="H15" s="140">
        <f>Oct!H15+Nov!H15+Dec!H15+'Jan 2022for Dec 2021'!H15</f>
        <v>0</v>
      </c>
      <c r="I15" s="140">
        <f>Oct!I15+Nov!I15+Dec!I15+'Jan 2022for Dec 2021'!I15</f>
        <v>0</v>
      </c>
      <c r="J15" s="140">
        <f>Oct!J15+Nov!J15+Dec!J15+'Jan 2022for Dec 2021'!J15</f>
        <v>0</v>
      </c>
      <c r="K15" s="140">
        <f>Oct!K15+Nov!K15+Dec!K15+'Jan 2022for Dec 2021'!K15</f>
        <v>0</v>
      </c>
      <c r="L15" s="140">
        <f>Oct!L15+Nov!L15+Dec!L15+'Jan 2022for Dec 2021'!L15</f>
        <v>0</v>
      </c>
      <c r="M15" s="140">
        <f>Oct!M15+Nov!M15+Dec!M15+'Jan 2022for Dec 2021'!M15</f>
        <v>0</v>
      </c>
      <c r="N15" s="140">
        <f>Oct!N15+Nov!N15+Dec!N15+'Jan 2022for Dec 2021'!N15</f>
        <v>0</v>
      </c>
      <c r="O15" s="140">
        <f>Oct!O15+Nov!O15+Dec!O15+'Jan 2022for Dec 2021'!O15</f>
        <v>0</v>
      </c>
      <c r="P15" s="140">
        <f>Oct!P15+Nov!P15+Dec!P15+'Jan 2022for Dec 2021'!P15</f>
        <v>0</v>
      </c>
      <c r="Q15" s="140">
        <f>Oct!Q15+Nov!Q15+Dec!Q15+'Jan 2022for Dec 2021'!Q15</f>
        <v>0</v>
      </c>
      <c r="R15" s="166">
        <f>Oct!R15+Nov!R15+Dec!R15+'Jan 2022for Dec 2021'!R15</f>
        <v>0</v>
      </c>
      <c r="S15" s="171">
        <f>Oct!T15+Nov!T15+Dec!S15+'Jan 2022for Dec 2021'!S15</f>
        <v>0</v>
      </c>
      <c r="T15" s="140"/>
      <c r="U15" s="170">
        <f t="shared" si="2"/>
        <v>0</v>
      </c>
      <c r="V15" s="170">
        <f t="shared" si="3"/>
        <v>0</v>
      </c>
      <c r="W15" s="170">
        <f t="shared" si="4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0"/>
        <v>0</v>
      </c>
      <c r="AJ15" s="59">
        <f t="shared" si="1"/>
        <v>0</v>
      </c>
      <c r="AK15" s="60">
        <f t="shared" si="5"/>
        <v>0</v>
      </c>
      <c r="AL15" s="5"/>
    </row>
    <row r="16" spans="1:42" x14ac:dyDescent="0.2">
      <c r="A16" s="220" t="s">
        <v>37</v>
      </c>
      <c r="B16" s="221">
        <v>240120</v>
      </c>
      <c r="C16" s="140">
        <f>Oct!C16+Nov!C16+Dec!C16+'Jan 2022for Dec 2021'!C16</f>
        <v>0</v>
      </c>
      <c r="D16" s="140">
        <f>Oct!D16+Nov!D16+Dec!D16+'Jan 2022for Dec 2021'!D16</f>
        <v>0</v>
      </c>
      <c r="E16" s="140">
        <f>Oct!E16+Nov!E16+Dec!E16+'Jan 2022for Dec 2021'!E16</f>
        <v>0</v>
      </c>
      <c r="F16" s="140">
        <f>Oct!F16+Nov!F16+Dec!F16+'Jan 2022for Dec 2021'!F16</f>
        <v>0</v>
      </c>
      <c r="G16" s="140">
        <f>Oct!G16+Nov!G16+Dec!G16+'Jan 2022for Dec 2021'!G16</f>
        <v>0</v>
      </c>
      <c r="H16" s="140">
        <f>Oct!H16+Nov!H16+Dec!H16+'Jan 2022for Dec 2021'!H16</f>
        <v>0</v>
      </c>
      <c r="I16" s="140">
        <f>Oct!I16+Nov!I16+Dec!I16+'Jan 2022for Dec 2021'!I16</f>
        <v>0</v>
      </c>
      <c r="J16" s="140">
        <f>Oct!J16+Nov!J16+Dec!J16+'Jan 2022for Dec 2021'!J16</f>
        <v>0</v>
      </c>
      <c r="K16" s="140">
        <f>Oct!K16+Nov!K16+Dec!K16+'Jan 2022for Dec 2021'!K16</f>
        <v>0</v>
      </c>
      <c r="L16" s="140">
        <f>Oct!L16+Nov!L16+Dec!L16+'Jan 2022for Dec 2021'!L16</f>
        <v>0</v>
      </c>
      <c r="M16" s="140">
        <f>Oct!M16+Nov!M16+Dec!M16+'Jan 2022for Dec 2021'!M16</f>
        <v>0</v>
      </c>
      <c r="N16" s="140">
        <f>Oct!N16+Nov!N16+Dec!N16+'Jan 2022for Dec 2021'!N16</f>
        <v>0</v>
      </c>
      <c r="O16" s="140">
        <f>Oct!O16+Nov!O16+Dec!O16+'Jan 2022for Dec 2021'!O16</f>
        <v>0</v>
      </c>
      <c r="P16" s="140">
        <f>Oct!P16+Nov!P16+Dec!P16+'Jan 2022for Dec 2021'!P16</f>
        <v>0</v>
      </c>
      <c r="Q16" s="140">
        <f>Oct!Q16+Nov!Q16+Dec!Q16+'Jan 2022for Dec 2021'!Q16</f>
        <v>0</v>
      </c>
      <c r="R16" s="166">
        <f>Oct!R16+Nov!R16+Dec!R16+'Jan 2022for Dec 2021'!R16</f>
        <v>0</v>
      </c>
      <c r="S16" s="171">
        <f>Oct!T16+Nov!T16+Dec!S16+'Jan 2022for Dec 2021'!S16</f>
        <v>0</v>
      </c>
      <c r="T16" s="140"/>
      <c r="U16" s="170">
        <f t="shared" si="2"/>
        <v>0</v>
      </c>
      <c r="V16" s="170">
        <f t="shared" si="3"/>
        <v>0</v>
      </c>
      <c r="W16" s="170">
        <f t="shared" si="4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0"/>
        <v>0</v>
      </c>
      <c r="AJ16" s="59">
        <f t="shared" si="1"/>
        <v>0</v>
      </c>
      <c r="AK16" s="60">
        <f t="shared" si="5"/>
        <v>0</v>
      </c>
      <c r="AL16" s="5"/>
    </row>
    <row r="17" spans="1:38" x14ac:dyDescent="0.2">
      <c r="A17" s="220" t="s">
        <v>38</v>
      </c>
      <c r="B17" s="221">
        <v>240140</v>
      </c>
      <c r="C17" s="140">
        <f>Oct!C17+Nov!C17+Dec!C17+'Jan 2022for Dec 2021'!C17</f>
        <v>0</v>
      </c>
      <c r="D17" s="140">
        <f>Oct!D17+Nov!D17+Dec!D17+'Jan 2022for Dec 2021'!D17</f>
        <v>0</v>
      </c>
      <c r="E17" s="140">
        <f>Oct!E17+Nov!E17+Dec!E17+'Jan 2022for Dec 2021'!E17</f>
        <v>0</v>
      </c>
      <c r="F17" s="140">
        <f>Oct!F17+Nov!F17+Dec!F17+'Jan 2022for Dec 2021'!F17</f>
        <v>0</v>
      </c>
      <c r="G17" s="140">
        <f>Oct!G17+Nov!G17+Dec!G17+'Jan 2022for Dec 2021'!G17</f>
        <v>0</v>
      </c>
      <c r="H17" s="140">
        <f>Oct!H17+Nov!H17+Dec!H17+'Jan 2022for Dec 2021'!H17</f>
        <v>0</v>
      </c>
      <c r="I17" s="140">
        <f>Oct!I17+Nov!I17+Dec!I17+'Jan 2022for Dec 2021'!I17</f>
        <v>0</v>
      </c>
      <c r="J17" s="140">
        <f>Oct!J17+Nov!J17+Dec!J17+'Jan 2022for Dec 2021'!J17</f>
        <v>0</v>
      </c>
      <c r="K17" s="140">
        <f>Oct!K17+Nov!K17+Dec!K17+'Jan 2022for Dec 2021'!K17</f>
        <v>0</v>
      </c>
      <c r="L17" s="140">
        <f>Oct!L17+Nov!L17+Dec!L17+'Jan 2022for Dec 2021'!L17</f>
        <v>0</v>
      </c>
      <c r="M17" s="140">
        <f>Oct!M17+Nov!M17+Dec!M17+'Jan 2022for Dec 2021'!M17</f>
        <v>0</v>
      </c>
      <c r="N17" s="140">
        <f>Oct!N17+Nov!N17+Dec!N17+'Jan 2022for Dec 2021'!N17</f>
        <v>0</v>
      </c>
      <c r="O17" s="140">
        <f>Oct!O17+Nov!O17+Dec!O17+'Jan 2022for Dec 2021'!O17</f>
        <v>0</v>
      </c>
      <c r="P17" s="140">
        <f>Oct!P17+Nov!P17+Dec!P17+'Jan 2022for Dec 2021'!P17</f>
        <v>0</v>
      </c>
      <c r="Q17" s="140">
        <f>Oct!Q17+Nov!Q17+Dec!Q17+'Jan 2022for Dec 2021'!Q17</f>
        <v>0</v>
      </c>
      <c r="R17" s="166">
        <f>Oct!R17+Nov!R17+Dec!R17+'Jan 2022for Dec 2021'!R17</f>
        <v>0</v>
      </c>
      <c r="S17" s="171">
        <f>Oct!T17+Nov!T17+Dec!S17+'Jan 2022for Dec 2021'!S17</f>
        <v>0</v>
      </c>
      <c r="T17" s="140"/>
      <c r="U17" s="170">
        <f t="shared" si="2"/>
        <v>0</v>
      </c>
      <c r="V17" s="170">
        <f t="shared" si="3"/>
        <v>0</v>
      </c>
      <c r="W17" s="170">
        <f t="shared" si="4"/>
        <v>0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0"/>
        <v>0</v>
      </c>
      <c r="AJ17" s="59">
        <f t="shared" si="1"/>
        <v>0</v>
      </c>
      <c r="AK17" s="60">
        <f t="shared" si="5"/>
        <v>0</v>
      </c>
      <c r="AL17" s="5"/>
    </row>
    <row r="18" spans="1:38" x14ac:dyDescent="0.2">
      <c r="A18" s="220" t="s">
        <v>39</v>
      </c>
      <c r="B18" s="221">
        <v>240150</v>
      </c>
      <c r="C18" s="140">
        <f>Oct!C18+Nov!C18+Dec!C18+'Jan 2022for Dec 2021'!C18</f>
        <v>0</v>
      </c>
      <c r="D18" s="140">
        <f>Oct!D18+Nov!D18+Dec!D18+'Jan 2022for Dec 2021'!D18</f>
        <v>0</v>
      </c>
      <c r="E18" s="140">
        <f>Oct!E18+Nov!E18+Dec!E18+'Jan 2022for Dec 2021'!E18</f>
        <v>0</v>
      </c>
      <c r="F18" s="140">
        <f>Oct!F18+Nov!F18+Dec!F18+'Jan 2022for Dec 2021'!F18</f>
        <v>0</v>
      </c>
      <c r="G18" s="140">
        <f>Oct!G18+Nov!G18+Dec!G18+'Jan 2022for Dec 2021'!G18</f>
        <v>0</v>
      </c>
      <c r="H18" s="140">
        <f>Oct!H18+Nov!H18+Dec!H18+'Jan 2022for Dec 2021'!H18</f>
        <v>0</v>
      </c>
      <c r="I18" s="140">
        <f>Oct!I18+Nov!I18+Dec!I18+'Jan 2022for Dec 2021'!I18</f>
        <v>0</v>
      </c>
      <c r="J18" s="140">
        <f>Oct!J18+Nov!J18+Dec!J18+'Jan 2022for Dec 2021'!J18</f>
        <v>0</v>
      </c>
      <c r="K18" s="140">
        <f>Oct!K18+Nov!K18+Dec!K18+'Jan 2022for Dec 2021'!K18</f>
        <v>0</v>
      </c>
      <c r="L18" s="140">
        <f>Oct!L18+Nov!L18+Dec!L18+'Jan 2022for Dec 2021'!L18</f>
        <v>0</v>
      </c>
      <c r="M18" s="140">
        <f>Oct!M18+Nov!M18+Dec!M18+'Jan 2022for Dec 2021'!M18</f>
        <v>0</v>
      </c>
      <c r="N18" s="140">
        <f>Oct!N18+Nov!N18+Dec!N18+'Jan 2022for Dec 2021'!N18</f>
        <v>0</v>
      </c>
      <c r="O18" s="140">
        <f>Oct!O18+Nov!O18+Dec!O18+'Jan 2022for Dec 2021'!O18</f>
        <v>0</v>
      </c>
      <c r="P18" s="140">
        <f>Oct!P18+Nov!P18+Dec!P18+'Jan 2022for Dec 2021'!P18</f>
        <v>0</v>
      </c>
      <c r="Q18" s="140">
        <f>Oct!Q18+Nov!Q18+Dec!Q18+'Jan 2022for Dec 2021'!Q18</f>
        <v>0</v>
      </c>
      <c r="R18" s="166">
        <f>Oct!R18+Nov!R18+Dec!R18+'Jan 2022for Dec 2021'!R18</f>
        <v>0</v>
      </c>
      <c r="S18" s="171">
        <f>Oct!T18+Nov!T18+Dec!S18+'Jan 2022for Dec 2021'!S18</f>
        <v>0</v>
      </c>
      <c r="T18" s="140"/>
      <c r="U18" s="170">
        <f t="shared" si="2"/>
        <v>0</v>
      </c>
      <c r="V18" s="170">
        <f t="shared" si="3"/>
        <v>0</v>
      </c>
      <c r="W18" s="170">
        <f t="shared" si="4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0"/>
        <v>0</v>
      </c>
      <c r="AJ18" s="59">
        <f t="shared" si="1"/>
        <v>0</v>
      </c>
      <c r="AK18" s="60">
        <f t="shared" si="5"/>
        <v>0</v>
      </c>
      <c r="AL18" s="5"/>
    </row>
    <row r="19" spans="1:38" x14ac:dyDescent="0.2">
      <c r="A19" s="220" t="s">
        <v>40</v>
      </c>
      <c r="B19" s="221">
        <v>241130</v>
      </c>
      <c r="C19" s="202">
        <f>Oct!C19+Nov!C19+Dec!C19+'Jan 2022for Dec 2021'!C19</f>
        <v>0</v>
      </c>
      <c r="D19" s="140">
        <f>Oct!D19+Nov!D19+Dec!D19+'Jan 2022for Dec 2021'!D19</f>
        <v>0</v>
      </c>
      <c r="E19" s="140">
        <f>Oct!E19+Nov!E19+Dec!E19+'Jan 2022for Dec 2021'!E19</f>
        <v>0</v>
      </c>
      <c r="F19" s="140">
        <f>Oct!F19+Nov!F19+Dec!F19+'Jan 2022for Dec 2021'!F19</f>
        <v>0</v>
      </c>
      <c r="G19" s="140">
        <f>Oct!G19+Nov!G19+Dec!G19+'Jan 2022for Dec 2021'!G19</f>
        <v>0</v>
      </c>
      <c r="H19" s="140">
        <f>Oct!H19+Nov!H19+Dec!H19+'Jan 2022for Dec 2021'!H19</f>
        <v>0</v>
      </c>
      <c r="I19" s="140">
        <f>Oct!I19+Nov!I19+Dec!I19+'Jan 2022for Dec 2021'!I19</f>
        <v>0</v>
      </c>
      <c r="J19" s="140">
        <f>Oct!J19+Nov!J19+Dec!J19+'Jan 2022for Dec 2021'!J19</f>
        <v>0</v>
      </c>
      <c r="K19" s="140">
        <f>Oct!K19+Nov!K19+Dec!K19+'Jan 2022for Dec 2021'!K19</f>
        <v>0</v>
      </c>
      <c r="L19" s="140">
        <f>Oct!L19+Nov!L19+Dec!L19+'Jan 2022for Dec 2021'!L19</f>
        <v>0</v>
      </c>
      <c r="M19" s="140">
        <f>Oct!M19+Nov!M19+Dec!M19+'Jan 2022for Dec 2021'!M19</f>
        <v>0</v>
      </c>
      <c r="N19" s="140">
        <f>Oct!N19+Nov!N19+Dec!N19+'Jan 2022for Dec 2021'!N19</f>
        <v>0</v>
      </c>
      <c r="O19" s="140">
        <f>Oct!O19+Nov!O19+Dec!O19+'Jan 2022for Dec 2021'!O19</f>
        <v>0</v>
      </c>
      <c r="P19" s="140">
        <f>Oct!P19+Nov!P19+Dec!P19+'Jan 2022for Dec 2021'!P19</f>
        <v>0</v>
      </c>
      <c r="Q19" s="140">
        <f>Oct!Q19+Nov!Q19+Dec!Q19+'Jan 2022for Dec 2021'!Q19</f>
        <v>0</v>
      </c>
      <c r="R19" s="140">
        <f>Oct!R19+Nov!R19+Dec!R19+'Jan 2022for Dec 2021'!R19</f>
        <v>0</v>
      </c>
      <c r="S19" s="24">
        <f t="shared" ref="S19" si="6">SUM(C19:R19)</f>
        <v>0</v>
      </c>
      <c r="T19" s="7"/>
      <c r="U19" s="170">
        <f t="shared" si="2"/>
        <v>0</v>
      </c>
      <c r="V19" s="170">
        <f t="shared" si="3"/>
        <v>0</v>
      </c>
      <c r="W19" s="170">
        <f t="shared" si="4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0"/>
        <v>0</v>
      </c>
      <c r="AJ19" s="59">
        <f t="shared" si="1"/>
        <v>0</v>
      </c>
      <c r="AK19" s="60">
        <f t="shared" si="5"/>
        <v>0</v>
      </c>
      <c r="AL19" s="5"/>
    </row>
    <row r="20" spans="1:38" x14ac:dyDescent="0.2">
      <c r="A20" s="220" t="s">
        <v>41</v>
      </c>
      <c r="B20" s="221">
        <v>240190</v>
      </c>
      <c r="C20" s="140">
        <f>Oct!C20+Nov!C20+Dec!C20+'Jan 2022for Dec 2021'!C20</f>
        <v>0</v>
      </c>
      <c r="D20" s="140">
        <f>Oct!D20+Nov!D20+Dec!D20+'Jan 2022for Dec 2021'!D20</f>
        <v>0</v>
      </c>
      <c r="E20" s="140">
        <f>Oct!E20+Nov!E20+Dec!E20+'Jan 2022for Dec 2021'!E20</f>
        <v>0</v>
      </c>
      <c r="F20" s="140">
        <f>Oct!F20+Nov!F20+Dec!F20+'Jan 2022for Dec 2021'!F20</f>
        <v>0</v>
      </c>
      <c r="G20" s="140">
        <f>Oct!G20+Nov!G20+Dec!G20+'Jan 2022for Dec 2021'!G20</f>
        <v>0</v>
      </c>
      <c r="H20" s="140">
        <f>Oct!H20+Nov!H20+Dec!H20+'Jan 2022for Dec 2021'!H20</f>
        <v>0</v>
      </c>
      <c r="I20" s="140">
        <f>Oct!I20+Nov!I20+Dec!I20+'Jan 2022for Dec 2021'!I20</f>
        <v>0</v>
      </c>
      <c r="J20" s="140">
        <f>Oct!J20+Nov!J20+Dec!J20+'Jan 2022for Dec 2021'!J20</f>
        <v>0</v>
      </c>
      <c r="K20" s="140">
        <f>Oct!K20+Nov!K20+Dec!K20+'Jan 2022for Dec 2021'!K20</f>
        <v>0</v>
      </c>
      <c r="L20" s="140">
        <f>Oct!L20+Nov!L20+Dec!L20+'Jan 2022for Dec 2021'!L20</f>
        <v>0</v>
      </c>
      <c r="M20" s="140">
        <f>Oct!M20+Nov!M20+Dec!M20+'Jan 2022for Dec 2021'!M20</f>
        <v>0</v>
      </c>
      <c r="N20" s="140">
        <f>Oct!N20+Nov!N20+Dec!N20+'Jan 2022for Dec 2021'!N20</f>
        <v>0</v>
      </c>
      <c r="O20" s="140">
        <f>Oct!O20+Nov!O20+Dec!O20+'Jan 2022for Dec 2021'!O20</f>
        <v>0</v>
      </c>
      <c r="P20" s="140">
        <f>Oct!P20+Nov!P20+Dec!P20+'Jan 2022for Dec 2021'!P20</f>
        <v>0</v>
      </c>
      <c r="Q20" s="140">
        <f>Oct!Q20+Nov!Q20+Dec!Q20+'Jan 2022for Dec 2021'!Q20</f>
        <v>0</v>
      </c>
      <c r="R20" s="166">
        <f>Oct!R20+Nov!R20+Dec!R20+'Jan 2022for Dec 2021'!R20</f>
        <v>0</v>
      </c>
      <c r="S20" s="171">
        <f>Oct!T20+Nov!T20+Dec!S20+'Jan 2022for Dec 2021'!S20</f>
        <v>0</v>
      </c>
      <c r="T20" s="140"/>
      <c r="U20" s="170">
        <f t="shared" si="2"/>
        <v>0</v>
      </c>
      <c r="V20" s="170">
        <f t="shared" si="3"/>
        <v>0</v>
      </c>
      <c r="W20" s="170">
        <f t="shared" si="4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0"/>
        <v>0</v>
      </c>
      <c r="AJ20" s="59">
        <f t="shared" si="1"/>
        <v>0</v>
      </c>
      <c r="AK20" s="60">
        <f t="shared" si="5"/>
        <v>0</v>
      </c>
      <c r="AL20" s="5"/>
    </row>
    <row r="21" spans="1:38" x14ac:dyDescent="0.2">
      <c r="A21" s="220" t="s">
        <v>42</v>
      </c>
      <c r="B21" s="221">
        <v>241145</v>
      </c>
      <c r="C21" s="140">
        <f>Oct!C21+Nov!C21+Dec!C21+'Jan 2022for Dec 2021'!C21</f>
        <v>0</v>
      </c>
      <c r="D21" s="140">
        <f>Oct!D21+Nov!D21+Dec!D21+'Jan 2022for Dec 2021'!D21</f>
        <v>0</v>
      </c>
      <c r="E21" s="140">
        <f>Oct!E21+Nov!E21+Dec!E21+'Jan 2022for Dec 2021'!E21</f>
        <v>0</v>
      </c>
      <c r="F21" s="140">
        <f>Oct!F21+Nov!F21+Dec!F21+'Jan 2022for Dec 2021'!F21</f>
        <v>0</v>
      </c>
      <c r="G21" s="140">
        <f>Oct!G21+Nov!G21+Dec!G21+'Jan 2022for Dec 2021'!G21</f>
        <v>0</v>
      </c>
      <c r="H21" s="140">
        <f>Oct!H21+Nov!H21+Dec!H21+'Jan 2022for Dec 2021'!H21</f>
        <v>0</v>
      </c>
      <c r="I21" s="140">
        <f>Oct!I21+Nov!I21+Dec!I21+'Jan 2022for Dec 2021'!I21</f>
        <v>0</v>
      </c>
      <c r="J21" s="140">
        <f>Oct!J21+Nov!J21+Dec!J21+'Jan 2022for Dec 2021'!J21</f>
        <v>0</v>
      </c>
      <c r="K21" s="140">
        <f>Oct!K21+Nov!K21+Dec!K21+'Jan 2022for Dec 2021'!K21</f>
        <v>0</v>
      </c>
      <c r="L21" s="140">
        <f>Oct!L21+Nov!L21+Dec!L21+'Jan 2022for Dec 2021'!L21</f>
        <v>0</v>
      </c>
      <c r="M21" s="140">
        <f>Oct!M21+Nov!M21+Dec!M21+'Jan 2022for Dec 2021'!M21</f>
        <v>0</v>
      </c>
      <c r="N21" s="140">
        <f>Oct!N21+Nov!N21+Dec!N21+'Jan 2022for Dec 2021'!N21</f>
        <v>0</v>
      </c>
      <c r="O21" s="140">
        <f>Oct!O21+Nov!O21+Dec!O21+'Jan 2022for Dec 2021'!O21</f>
        <v>0</v>
      </c>
      <c r="P21" s="140">
        <f>Oct!P21+Nov!P21+Dec!P21+'Jan 2022for Dec 2021'!P21</f>
        <v>0</v>
      </c>
      <c r="Q21" s="140">
        <f>Oct!Q21+Nov!Q21+Dec!Q21+'Jan 2022for Dec 2021'!Q21</f>
        <v>0</v>
      </c>
      <c r="R21" s="166">
        <f>Oct!R21+Nov!R21+Dec!R21+'Jan 2022for Dec 2021'!R21</f>
        <v>0</v>
      </c>
      <c r="S21" s="171">
        <f>Oct!T21+Nov!T21+Dec!S21+'Jan 2022for Dec 2021'!S21</f>
        <v>0</v>
      </c>
      <c r="T21" s="140"/>
      <c r="U21" s="170">
        <f t="shared" si="2"/>
        <v>0</v>
      </c>
      <c r="V21" s="170">
        <f t="shared" si="3"/>
        <v>0</v>
      </c>
      <c r="W21" s="170">
        <f t="shared" si="4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0"/>
        <v>0</v>
      </c>
      <c r="AJ21" s="59">
        <f t="shared" si="1"/>
        <v>0</v>
      </c>
      <c r="AK21" s="60">
        <f t="shared" si="5"/>
        <v>0</v>
      </c>
      <c r="AL21" s="5"/>
    </row>
    <row r="22" spans="1:38" x14ac:dyDescent="0.2">
      <c r="A22" s="220" t="s">
        <v>43</v>
      </c>
      <c r="B22" s="221">
        <v>240250</v>
      </c>
      <c r="C22" s="140">
        <f>Oct!C22+Nov!C22+Dec!C22+'Jan 2022for Dec 2021'!C22</f>
        <v>0</v>
      </c>
      <c r="D22" s="140">
        <f>Oct!D22+Nov!D22+Dec!D22+'Jan 2022for Dec 2021'!D22</f>
        <v>0</v>
      </c>
      <c r="E22" s="140">
        <f>Oct!E22+Nov!E22+Dec!E22+'Jan 2022for Dec 2021'!E22</f>
        <v>0</v>
      </c>
      <c r="F22" s="140">
        <f>Oct!F22+Nov!F22+Dec!F22+'Jan 2022for Dec 2021'!F22</f>
        <v>0</v>
      </c>
      <c r="G22" s="140">
        <f>Oct!G22+Nov!G22+Dec!G22+'Jan 2022for Dec 2021'!G22</f>
        <v>0</v>
      </c>
      <c r="H22" s="140">
        <f>Oct!H22+Nov!H22+Dec!H22+'Jan 2022for Dec 2021'!H22</f>
        <v>0</v>
      </c>
      <c r="I22" s="140">
        <f>Oct!I22+Nov!I22+Dec!I22+'Jan 2022for Dec 2021'!I22</f>
        <v>0</v>
      </c>
      <c r="J22" s="140">
        <f>Oct!J22+Nov!J22+Dec!J22+'Jan 2022for Dec 2021'!J22</f>
        <v>0</v>
      </c>
      <c r="K22" s="140">
        <f>Oct!K22+Nov!K22+Dec!K22+'Jan 2022for Dec 2021'!K22</f>
        <v>0</v>
      </c>
      <c r="L22" s="140">
        <f>Oct!L22+Nov!L22+Dec!L22+'Jan 2022for Dec 2021'!L22</f>
        <v>0</v>
      </c>
      <c r="M22" s="140">
        <f>Oct!M22+Nov!M22+Dec!M22+'Jan 2022for Dec 2021'!M22</f>
        <v>0</v>
      </c>
      <c r="N22" s="140">
        <f>Oct!N22+Nov!N22+Dec!N22+'Jan 2022for Dec 2021'!N22</f>
        <v>0</v>
      </c>
      <c r="O22" s="140">
        <f>Oct!O22+Nov!O22+Dec!O22+'Jan 2022for Dec 2021'!O22</f>
        <v>0</v>
      </c>
      <c r="P22" s="140">
        <f>Oct!P22+Nov!P22+Dec!P22+'Jan 2022for Dec 2021'!P22</f>
        <v>0</v>
      </c>
      <c r="Q22" s="140">
        <f>Oct!Q22+Nov!Q22+Dec!Q22+'Jan 2022for Dec 2021'!Q22</f>
        <v>0</v>
      </c>
      <c r="R22" s="166">
        <f>Oct!R22+Nov!R22+Dec!R22+'Jan 2022for Dec 2021'!R22</f>
        <v>0</v>
      </c>
      <c r="S22" s="171">
        <f>Oct!T22+Nov!T22+Dec!S22+'Jan 2022for Dec 2021'!S22</f>
        <v>0</v>
      </c>
      <c r="T22" s="140"/>
      <c r="U22" s="170">
        <f t="shared" si="2"/>
        <v>0</v>
      </c>
      <c r="V22" s="170">
        <f t="shared" si="3"/>
        <v>0</v>
      </c>
      <c r="W22" s="170">
        <f t="shared" si="4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0"/>
        <v>0</v>
      </c>
      <c r="AJ22" s="59">
        <f t="shared" si="1"/>
        <v>0</v>
      </c>
      <c r="AK22" s="60">
        <f t="shared" si="5"/>
        <v>0</v>
      </c>
      <c r="AL22" s="5"/>
    </row>
    <row r="23" spans="1:38" x14ac:dyDescent="0.2">
      <c r="A23" s="220" t="s">
        <v>44</v>
      </c>
      <c r="B23" s="221">
        <v>240260</v>
      </c>
      <c r="C23" s="140">
        <f>Oct!C23+Nov!C23+Dec!C23+'Jan 2022for Dec 2021'!C23</f>
        <v>0</v>
      </c>
      <c r="D23" s="140">
        <f>Oct!D23+Nov!D23+Dec!D23+'Jan 2022for Dec 2021'!D23</f>
        <v>0</v>
      </c>
      <c r="E23" s="140">
        <f>Oct!E23+Nov!E23+Dec!E23+'Jan 2022for Dec 2021'!E23</f>
        <v>0</v>
      </c>
      <c r="F23" s="140">
        <f>Oct!F23+Nov!F23+Dec!F23+'Jan 2022for Dec 2021'!F23</f>
        <v>0</v>
      </c>
      <c r="G23" s="140">
        <f>Oct!G23+Nov!G23+Dec!G23+'Jan 2022for Dec 2021'!G23</f>
        <v>0</v>
      </c>
      <c r="H23" s="140">
        <f>Oct!H23+Nov!H23+Dec!H23+'Jan 2022for Dec 2021'!H23</f>
        <v>0</v>
      </c>
      <c r="I23" s="140">
        <f>Oct!I23+Nov!I23+Dec!I23+'Jan 2022for Dec 2021'!I23</f>
        <v>0</v>
      </c>
      <c r="J23" s="140">
        <f>Oct!J23+Nov!J23+Dec!J23+'Jan 2022for Dec 2021'!J23</f>
        <v>0</v>
      </c>
      <c r="K23" s="140">
        <f>Oct!K23+Nov!K23+Dec!K23+'Jan 2022for Dec 2021'!K23</f>
        <v>0</v>
      </c>
      <c r="L23" s="140">
        <f>Oct!L23+Nov!L23+Dec!L23+'Jan 2022for Dec 2021'!L23</f>
        <v>0</v>
      </c>
      <c r="M23" s="140">
        <f>Oct!M23+Nov!M23+Dec!M23+'Jan 2022for Dec 2021'!M23</f>
        <v>0</v>
      </c>
      <c r="N23" s="140">
        <f>Oct!N23+Nov!N23+Dec!N23+'Jan 2022for Dec 2021'!N23</f>
        <v>0</v>
      </c>
      <c r="O23" s="140">
        <f>Oct!O23+Nov!O23+Dec!O23+'Jan 2022for Dec 2021'!O23</f>
        <v>0</v>
      </c>
      <c r="P23" s="140">
        <f>Oct!P23+Nov!P23+Dec!P23+'Jan 2022for Dec 2021'!P23</f>
        <v>0</v>
      </c>
      <c r="Q23" s="140">
        <f>Oct!Q23+Nov!Q23+Dec!Q23+'Jan 2022for Dec 2021'!Q23</f>
        <v>0</v>
      </c>
      <c r="R23" s="166">
        <f>Oct!R23+Nov!R23+Dec!R23+'Jan 2022for Dec 2021'!R23</f>
        <v>0</v>
      </c>
      <c r="S23" s="171">
        <f>Oct!T23+Nov!T23+Dec!S23+'Jan 2022for Dec 2021'!S23</f>
        <v>0</v>
      </c>
      <c r="T23" s="140"/>
      <c r="U23" s="170">
        <f t="shared" si="2"/>
        <v>0</v>
      </c>
      <c r="V23" s="170">
        <f t="shared" si="3"/>
        <v>0</v>
      </c>
      <c r="W23" s="170">
        <f t="shared" si="4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0"/>
        <v>0</v>
      </c>
      <c r="AJ23" s="59">
        <f t="shared" si="1"/>
        <v>0</v>
      </c>
      <c r="AK23" s="60">
        <f t="shared" si="5"/>
        <v>0</v>
      </c>
      <c r="AL23" s="5"/>
    </row>
    <row r="24" spans="1:38" x14ac:dyDescent="0.2">
      <c r="A24" s="220" t="s">
        <v>45</v>
      </c>
      <c r="B24" s="221">
        <v>240270</v>
      </c>
      <c r="C24" s="140">
        <f>Oct!C24+Nov!C24+Dec!C24+'Jan 2022for Dec 2021'!C24</f>
        <v>0</v>
      </c>
      <c r="D24" s="140">
        <f>Oct!D24+Nov!D24+Dec!D24+'Jan 2022for Dec 2021'!D24</f>
        <v>0</v>
      </c>
      <c r="E24" s="140">
        <f>Oct!E24+Nov!E24+Dec!E24+'Jan 2022for Dec 2021'!E24</f>
        <v>0</v>
      </c>
      <c r="F24" s="140">
        <f>Oct!F24+Nov!F24+Dec!F24+'Jan 2022for Dec 2021'!F24</f>
        <v>0</v>
      </c>
      <c r="G24" s="140">
        <f>Oct!G24+Nov!G24+Dec!G24+'Jan 2022for Dec 2021'!G24</f>
        <v>0</v>
      </c>
      <c r="H24" s="140">
        <f>Oct!H24+Nov!H24+Dec!H24+'Jan 2022for Dec 2021'!H24</f>
        <v>0</v>
      </c>
      <c r="I24" s="140">
        <f>Oct!I24+Nov!I24+Dec!I24+'Jan 2022for Dec 2021'!I24</f>
        <v>0</v>
      </c>
      <c r="J24" s="140">
        <f>Oct!J24+Nov!J24+Dec!J24+'Jan 2022for Dec 2021'!J24</f>
        <v>0</v>
      </c>
      <c r="K24" s="140">
        <f>Oct!K24+Nov!K24+Dec!K24+'Jan 2022for Dec 2021'!K24</f>
        <v>0</v>
      </c>
      <c r="L24" s="140">
        <f>Oct!L24+Nov!L24+Dec!L24+'Jan 2022for Dec 2021'!L24</f>
        <v>0</v>
      </c>
      <c r="M24" s="140">
        <f>Oct!M24+Nov!M24+Dec!M24+'Jan 2022for Dec 2021'!M24</f>
        <v>0</v>
      </c>
      <c r="N24" s="140">
        <f>Oct!N24+Nov!N24+Dec!N24+'Jan 2022for Dec 2021'!N24</f>
        <v>0</v>
      </c>
      <c r="O24" s="140">
        <f>Oct!O24+Nov!O24+Dec!O24+'Jan 2022for Dec 2021'!O24</f>
        <v>0</v>
      </c>
      <c r="P24" s="140">
        <f>Oct!P24+Nov!P24+Dec!P24+'Jan 2022for Dec 2021'!P24</f>
        <v>0</v>
      </c>
      <c r="Q24" s="140">
        <f>Oct!Q24+Nov!Q24+Dec!Q24+'Jan 2022for Dec 2021'!Q24</f>
        <v>0</v>
      </c>
      <c r="R24" s="166">
        <f>Oct!R24+Nov!R24+Dec!R24+'Jan 2022for Dec 2021'!R24</f>
        <v>0</v>
      </c>
      <c r="S24" s="171">
        <f>Oct!T24+Nov!T24+Dec!S24+'Jan 2022for Dec 2021'!S24</f>
        <v>0</v>
      </c>
      <c r="T24" s="140"/>
      <c r="U24" s="170">
        <f t="shared" si="2"/>
        <v>0</v>
      </c>
      <c r="V24" s="170">
        <f t="shared" si="3"/>
        <v>0</v>
      </c>
      <c r="W24" s="170">
        <f t="shared" si="4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0"/>
        <v>0</v>
      </c>
      <c r="AJ24" s="59">
        <f t="shared" si="1"/>
        <v>0</v>
      </c>
      <c r="AK24" s="60">
        <f t="shared" si="5"/>
        <v>0</v>
      </c>
      <c r="AL24" s="5"/>
    </row>
    <row r="25" spans="1:38" x14ac:dyDescent="0.2">
      <c r="A25" s="220" t="s">
        <v>46</v>
      </c>
      <c r="B25" s="221">
        <v>240300</v>
      </c>
      <c r="C25" s="140">
        <f>Oct!C25+Nov!C25+Dec!C25+'Jan 2022for Dec 2021'!C25</f>
        <v>0</v>
      </c>
      <c r="D25" s="140">
        <f>Oct!D25+Nov!D25+Dec!D25+'Jan 2022for Dec 2021'!D25</f>
        <v>0</v>
      </c>
      <c r="E25" s="140">
        <f>Oct!E25+Nov!E25+Dec!E25+'Jan 2022for Dec 2021'!E25</f>
        <v>0</v>
      </c>
      <c r="F25" s="140">
        <f>Oct!F25+Nov!F25+Dec!F25+'Jan 2022for Dec 2021'!F25</f>
        <v>0</v>
      </c>
      <c r="G25" s="140">
        <f>Oct!G25+Nov!G25+Dec!G25+'Jan 2022for Dec 2021'!G25</f>
        <v>0</v>
      </c>
      <c r="H25" s="140">
        <f>Oct!H25+Nov!H25+Dec!H25+'Jan 2022for Dec 2021'!H25</f>
        <v>0</v>
      </c>
      <c r="I25" s="140">
        <f>Oct!I25+Nov!I25+Dec!I25+'Jan 2022for Dec 2021'!I25</f>
        <v>0</v>
      </c>
      <c r="J25" s="140">
        <f>Oct!J25+Nov!J25+Dec!J25+'Jan 2022for Dec 2021'!J25</f>
        <v>0</v>
      </c>
      <c r="K25" s="140">
        <f>Oct!K25+Nov!K25+Dec!K25+'Jan 2022for Dec 2021'!K25</f>
        <v>0</v>
      </c>
      <c r="L25" s="140">
        <f>Oct!L25+Nov!L25+Dec!L25+'Jan 2022for Dec 2021'!L25</f>
        <v>0</v>
      </c>
      <c r="M25" s="140">
        <f>Oct!M25+Nov!M25+Dec!M25+'Jan 2022for Dec 2021'!M25</f>
        <v>0</v>
      </c>
      <c r="N25" s="140">
        <f>Oct!N25+Nov!N25+Dec!N25+'Jan 2022for Dec 2021'!N25</f>
        <v>0</v>
      </c>
      <c r="O25" s="140">
        <f>Oct!O25+Nov!O25+Dec!O25+'Jan 2022for Dec 2021'!O25</f>
        <v>0</v>
      </c>
      <c r="P25" s="140">
        <f>Oct!P25+Nov!P25+Dec!P25+'Jan 2022for Dec 2021'!P25</f>
        <v>0</v>
      </c>
      <c r="Q25" s="140">
        <f>Oct!Q25+Nov!Q25+Dec!Q25+'Jan 2022for Dec 2021'!Q25</f>
        <v>0</v>
      </c>
      <c r="R25" s="166">
        <f>Oct!R25+Nov!R25+Dec!R25+'Jan 2022for Dec 2021'!R25</f>
        <v>0</v>
      </c>
      <c r="S25" s="171">
        <f>Oct!T25+Nov!T25+Dec!S25+'Jan 2022for Dec 2021'!S25</f>
        <v>0</v>
      </c>
      <c r="T25" s="140"/>
      <c r="U25" s="170">
        <f t="shared" si="2"/>
        <v>0</v>
      </c>
      <c r="V25" s="170">
        <f t="shared" si="3"/>
        <v>0</v>
      </c>
      <c r="W25" s="170">
        <f t="shared" si="4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0"/>
        <v>0</v>
      </c>
      <c r="AJ25" s="59">
        <f t="shared" si="1"/>
        <v>0</v>
      </c>
      <c r="AK25" s="60">
        <f t="shared" si="5"/>
        <v>0</v>
      </c>
      <c r="AL25" s="5"/>
    </row>
    <row r="26" spans="1:38" x14ac:dyDescent="0.2">
      <c r="A26" s="220" t="s">
        <v>47</v>
      </c>
      <c r="B26" s="221">
        <v>240310</v>
      </c>
      <c r="C26" s="140">
        <f>Oct!C26+Nov!C26+Dec!C26+'Jan 2022for Dec 2021'!C26</f>
        <v>0</v>
      </c>
      <c r="D26" s="140">
        <f>Oct!D26+Nov!D26+Dec!D26+'Jan 2022for Dec 2021'!D26</f>
        <v>0</v>
      </c>
      <c r="E26" s="140">
        <f>Oct!E26+Nov!E26+Dec!E26+'Jan 2022for Dec 2021'!E26</f>
        <v>0</v>
      </c>
      <c r="F26" s="140">
        <f>Oct!F26+Nov!F26+Dec!F26+'Jan 2022for Dec 2021'!F26</f>
        <v>0</v>
      </c>
      <c r="G26" s="140">
        <f>Oct!G26+Nov!G26+Dec!G26+'Jan 2022for Dec 2021'!G26</f>
        <v>0</v>
      </c>
      <c r="H26" s="140">
        <f>Oct!H26+Nov!H26+Dec!H26+'Jan 2022for Dec 2021'!H26</f>
        <v>0</v>
      </c>
      <c r="I26" s="140">
        <f>Oct!I26+Nov!I26+Dec!I26+'Jan 2022for Dec 2021'!I26</f>
        <v>0</v>
      </c>
      <c r="J26" s="140">
        <f>Oct!J26+Nov!J26+Dec!J26+'Jan 2022for Dec 2021'!J26</f>
        <v>0</v>
      </c>
      <c r="K26" s="140">
        <f>Oct!K26+Nov!K26+Dec!K26+'Jan 2022for Dec 2021'!K26</f>
        <v>0</v>
      </c>
      <c r="L26" s="140">
        <f>Oct!L26+Nov!L26+Dec!L26+'Jan 2022for Dec 2021'!L26</f>
        <v>0</v>
      </c>
      <c r="M26" s="140">
        <f>Oct!M26+Nov!M26+Dec!M26+'Jan 2022for Dec 2021'!M26</f>
        <v>0</v>
      </c>
      <c r="N26" s="140">
        <f>Oct!N26+Nov!N26+Dec!N26+'Jan 2022for Dec 2021'!N26</f>
        <v>0</v>
      </c>
      <c r="O26" s="140">
        <f>Oct!O26+Nov!O26+Dec!O26+'Jan 2022for Dec 2021'!O26</f>
        <v>0</v>
      </c>
      <c r="P26" s="140">
        <f>Oct!P26+Nov!P26+Dec!P26+'Jan 2022for Dec 2021'!P26</f>
        <v>0</v>
      </c>
      <c r="Q26" s="140">
        <f>Oct!Q26+Nov!Q26+Dec!Q26+'Jan 2022for Dec 2021'!Q26</f>
        <v>0</v>
      </c>
      <c r="R26" s="166">
        <f>Oct!R26+Nov!R26+Dec!R26+'Jan 2022for Dec 2021'!R26</f>
        <v>0</v>
      </c>
      <c r="S26" s="171">
        <f>Oct!T26+Nov!T26+Dec!S26+'Jan 2022for Dec 2021'!S26</f>
        <v>0</v>
      </c>
      <c r="T26" s="140"/>
      <c r="U26" s="170">
        <f t="shared" si="2"/>
        <v>0</v>
      </c>
      <c r="V26" s="170">
        <f t="shared" si="3"/>
        <v>0</v>
      </c>
      <c r="W26" s="170">
        <f t="shared" si="4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0"/>
        <v>0</v>
      </c>
      <c r="AJ26" s="59">
        <f t="shared" si="1"/>
        <v>0</v>
      </c>
      <c r="AK26" s="60">
        <f t="shared" si="5"/>
        <v>0</v>
      </c>
      <c r="AL26" s="5"/>
    </row>
    <row r="27" spans="1:38" x14ac:dyDescent="0.2">
      <c r="A27" s="220" t="s">
        <v>48</v>
      </c>
      <c r="B27" s="221">
        <v>241160</v>
      </c>
      <c r="C27" s="140">
        <f>Oct!C27+Nov!C27+Dec!C27+'Jan 2022for Dec 2021'!C27</f>
        <v>0</v>
      </c>
      <c r="D27" s="140">
        <f>Oct!D27+Nov!D27+Dec!D27+'Jan 2022for Dec 2021'!D27</f>
        <v>0</v>
      </c>
      <c r="E27" s="140">
        <f>Oct!E27+Nov!E27+Dec!E27+'Jan 2022for Dec 2021'!E27</f>
        <v>0</v>
      </c>
      <c r="F27" s="140">
        <f>Oct!F27+Nov!F27+Dec!F27+'Jan 2022for Dec 2021'!F27</f>
        <v>0</v>
      </c>
      <c r="G27" s="140">
        <f>Oct!G27+Nov!G27+Dec!G27+'Jan 2022for Dec 2021'!G27</f>
        <v>0</v>
      </c>
      <c r="H27" s="140">
        <f>Oct!H27+Nov!H27+Dec!H27+'Jan 2022for Dec 2021'!H27</f>
        <v>0</v>
      </c>
      <c r="I27" s="140">
        <f>Oct!I27+Nov!I27+Dec!I27+'Jan 2022for Dec 2021'!I27</f>
        <v>0</v>
      </c>
      <c r="J27" s="140">
        <f>Oct!J27+Nov!J27+Dec!J27+'Jan 2022for Dec 2021'!J27</f>
        <v>0</v>
      </c>
      <c r="K27" s="140">
        <f>Oct!K27+Nov!K27+Dec!K27+'Jan 2022for Dec 2021'!K27</f>
        <v>0</v>
      </c>
      <c r="L27" s="140">
        <f>Oct!L27+Nov!L27+Dec!L27+'Jan 2022for Dec 2021'!L27</f>
        <v>0</v>
      </c>
      <c r="M27" s="140">
        <f>Oct!M27+Nov!M27+Dec!M27+'Jan 2022for Dec 2021'!M27</f>
        <v>0</v>
      </c>
      <c r="N27" s="140">
        <f>Oct!N27+Nov!N27+Dec!N27+'Jan 2022for Dec 2021'!N27</f>
        <v>0</v>
      </c>
      <c r="O27" s="140">
        <f>Oct!O27+Nov!O27+Dec!O27+'Jan 2022for Dec 2021'!O27</f>
        <v>0</v>
      </c>
      <c r="P27" s="140">
        <f>Oct!P27+Nov!P27+Dec!P27+'Jan 2022for Dec 2021'!P27</f>
        <v>0</v>
      </c>
      <c r="Q27" s="140">
        <f>Oct!Q27+Nov!Q27+Dec!Q27+'Jan 2022for Dec 2021'!Q27</f>
        <v>0</v>
      </c>
      <c r="R27" s="166">
        <f>Oct!R27+Nov!R27+Dec!R27+'Jan 2022for Dec 2021'!R27</f>
        <v>0</v>
      </c>
      <c r="S27" s="171">
        <f>Oct!T27+Nov!T27+Dec!S27+'Jan 2022for Dec 2021'!S27</f>
        <v>0</v>
      </c>
      <c r="T27" s="140"/>
      <c r="U27" s="170">
        <f t="shared" si="2"/>
        <v>0</v>
      </c>
      <c r="V27" s="170">
        <f t="shared" si="3"/>
        <v>0</v>
      </c>
      <c r="W27" s="170">
        <f t="shared" si="4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0"/>
        <v>0</v>
      </c>
      <c r="AJ27" s="59">
        <f t="shared" si="1"/>
        <v>0</v>
      </c>
      <c r="AK27" s="60">
        <f t="shared" si="5"/>
        <v>0</v>
      </c>
      <c r="AL27" s="5"/>
    </row>
    <row r="28" spans="1:38" x14ac:dyDescent="0.2">
      <c r="A28" s="220" t="s">
        <v>49</v>
      </c>
      <c r="B28" s="221">
        <v>240330</v>
      </c>
      <c r="C28" s="140">
        <f>Oct!C28+Nov!C28+Dec!C28+'Jan 2022for Dec 2021'!C28</f>
        <v>0</v>
      </c>
      <c r="D28" s="140">
        <f>Oct!D28+Nov!D28+Dec!D28+'Jan 2022for Dec 2021'!D28</f>
        <v>0</v>
      </c>
      <c r="E28" s="140">
        <f>Oct!E28+Nov!E28+Dec!E28+'Jan 2022for Dec 2021'!E28</f>
        <v>0</v>
      </c>
      <c r="F28" s="140">
        <f>Oct!F28+Nov!F28+Dec!F28+'Jan 2022for Dec 2021'!F28</f>
        <v>0</v>
      </c>
      <c r="G28" s="140">
        <f>Oct!G28+Nov!G28+Dec!G28+'Jan 2022for Dec 2021'!G28</f>
        <v>0</v>
      </c>
      <c r="H28" s="140">
        <f>Oct!H28+Nov!H28+Dec!H28+'Jan 2022for Dec 2021'!H28</f>
        <v>0</v>
      </c>
      <c r="I28" s="140">
        <f>Oct!I28+Nov!I28+Dec!I28+'Jan 2022for Dec 2021'!I28</f>
        <v>0</v>
      </c>
      <c r="J28" s="140">
        <f>Oct!J28+Nov!J28+Dec!J28+'Jan 2022for Dec 2021'!J28</f>
        <v>0</v>
      </c>
      <c r="K28" s="140">
        <f>Oct!K28+Nov!K28+Dec!K28+'Jan 2022for Dec 2021'!K28</f>
        <v>0</v>
      </c>
      <c r="L28" s="140">
        <f>Oct!L28+Nov!L28+Dec!L28+'Jan 2022for Dec 2021'!L28</f>
        <v>0</v>
      </c>
      <c r="M28" s="140">
        <f>Oct!M28+Nov!M28+Dec!M28+'Jan 2022for Dec 2021'!M28</f>
        <v>0</v>
      </c>
      <c r="N28" s="140">
        <f>Oct!N28+Nov!N28+Dec!N28+'Jan 2022for Dec 2021'!N28</f>
        <v>0</v>
      </c>
      <c r="O28" s="140">
        <f>Oct!O28+Nov!O28+Dec!O28+'Jan 2022for Dec 2021'!O28</f>
        <v>0</v>
      </c>
      <c r="P28" s="140">
        <f>Oct!P28+Nov!P28+Dec!P28+'Jan 2022for Dec 2021'!P28</f>
        <v>0</v>
      </c>
      <c r="Q28" s="140">
        <f>Oct!Q28+Nov!Q28+Dec!Q28+'Jan 2022for Dec 2021'!Q28</f>
        <v>0</v>
      </c>
      <c r="R28" s="166">
        <f>Oct!R28+Nov!R28+Dec!R28+'Jan 2022for Dec 2021'!R28</f>
        <v>0</v>
      </c>
      <c r="S28" s="171">
        <f>Oct!T28+Nov!T28+Dec!S28+'Jan 2022for Dec 2021'!S28</f>
        <v>0</v>
      </c>
      <c r="T28" s="140"/>
      <c r="U28" s="170">
        <f t="shared" si="2"/>
        <v>0</v>
      </c>
      <c r="V28" s="170">
        <f t="shared" si="3"/>
        <v>0</v>
      </c>
      <c r="W28" s="170">
        <f t="shared" si="4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0"/>
        <v>0</v>
      </c>
      <c r="AJ28" s="59">
        <f t="shared" si="1"/>
        <v>0</v>
      </c>
      <c r="AK28" s="60">
        <f t="shared" si="5"/>
        <v>0</v>
      </c>
      <c r="AL28" s="5"/>
    </row>
    <row r="29" spans="1:38" x14ac:dyDescent="0.2">
      <c r="A29" s="220" t="s">
        <v>50</v>
      </c>
      <c r="B29" s="221">
        <v>240340</v>
      </c>
      <c r="C29" s="140">
        <f>Oct!C29+Nov!C29+Dec!C29+'Jan 2022for Dec 2021'!C29</f>
        <v>0</v>
      </c>
      <c r="D29" s="140">
        <f>Oct!D29+Nov!D29+Dec!D29+'Jan 2022for Dec 2021'!D29</f>
        <v>0</v>
      </c>
      <c r="E29" s="140">
        <f>Oct!E29+Nov!E29+Dec!E29+'Jan 2022for Dec 2021'!E29</f>
        <v>0</v>
      </c>
      <c r="F29" s="140">
        <f>Oct!F29+Nov!F29+Dec!F29+'Jan 2022for Dec 2021'!F29</f>
        <v>0</v>
      </c>
      <c r="G29" s="140">
        <f>Oct!G29+Nov!G29+Dec!G29+'Jan 2022for Dec 2021'!G29</f>
        <v>0</v>
      </c>
      <c r="H29" s="140">
        <f>Oct!H29+Nov!H29+Dec!H29+'Jan 2022for Dec 2021'!H29</f>
        <v>0</v>
      </c>
      <c r="I29" s="140">
        <f>Oct!I29+Nov!I29+Dec!I29+'Jan 2022for Dec 2021'!I29</f>
        <v>0</v>
      </c>
      <c r="J29" s="140">
        <f>Oct!J29+Nov!J29+Dec!J29+'Jan 2022for Dec 2021'!J29</f>
        <v>0</v>
      </c>
      <c r="K29" s="140">
        <f>Oct!K29+Nov!K29+Dec!K29+'Jan 2022for Dec 2021'!K29</f>
        <v>0</v>
      </c>
      <c r="L29" s="140">
        <f>Oct!L29+Nov!L29+Dec!L29+'Jan 2022for Dec 2021'!L29</f>
        <v>0</v>
      </c>
      <c r="M29" s="140">
        <f>Oct!M29+Nov!M29+Dec!M29+'Jan 2022for Dec 2021'!M29</f>
        <v>0</v>
      </c>
      <c r="N29" s="140">
        <f>Oct!N29+Nov!N29+Dec!N29+'Jan 2022for Dec 2021'!N29</f>
        <v>0</v>
      </c>
      <c r="O29" s="140">
        <f>Oct!O29+Nov!O29+Dec!O29+'Jan 2022for Dec 2021'!O29</f>
        <v>0</v>
      </c>
      <c r="P29" s="140">
        <f>Oct!P29+Nov!P29+Dec!P29+'Jan 2022for Dec 2021'!P29</f>
        <v>0</v>
      </c>
      <c r="Q29" s="140">
        <f>Oct!Q29+Nov!Q29+Dec!Q29+'Jan 2022for Dec 2021'!Q29</f>
        <v>0</v>
      </c>
      <c r="R29" s="166">
        <f>Oct!R29+Nov!R29+Dec!R29+'Jan 2022for Dec 2021'!R29</f>
        <v>0</v>
      </c>
      <c r="S29" s="171">
        <f>Oct!T29+Nov!T29+Dec!S29+'Jan 2022for Dec 2021'!S29</f>
        <v>0</v>
      </c>
      <c r="T29" s="140"/>
      <c r="U29" s="170">
        <f t="shared" si="2"/>
        <v>0</v>
      </c>
      <c r="V29" s="170">
        <f t="shared" si="3"/>
        <v>0</v>
      </c>
      <c r="W29" s="170">
        <f t="shared" si="4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0"/>
        <v>0</v>
      </c>
      <c r="AJ29" s="59">
        <f t="shared" si="1"/>
        <v>0</v>
      </c>
      <c r="AK29" s="60">
        <f t="shared" si="5"/>
        <v>0</v>
      </c>
      <c r="AL29" s="5"/>
    </row>
    <row r="30" spans="1:38" x14ac:dyDescent="0.2">
      <c r="A30" s="220" t="s">
        <v>51</v>
      </c>
      <c r="B30" s="221">
        <v>240390</v>
      </c>
      <c r="C30" s="140">
        <f>Oct!C30+Nov!C30+Dec!C30+'Jan 2022for Dec 2021'!C30</f>
        <v>0</v>
      </c>
      <c r="D30" s="140">
        <f>Oct!D30+Nov!D30+Dec!D30+'Jan 2022for Dec 2021'!D30</f>
        <v>0</v>
      </c>
      <c r="E30" s="140">
        <f>Oct!E30+Nov!E30+Dec!E30+'Jan 2022for Dec 2021'!E30</f>
        <v>0</v>
      </c>
      <c r="F30" s="140">
        <f>Oct!F30+Nov!F30+Dec!F30+'Jan 2022for Dec 2021'!F30</f>
        <v>0</v>
      </c>
      <c r="G30" s="140">
        <f>Oct!G30+Nov!G30+Dec!G30+'Jan 2022for Dec 2021'!G30</f>
        <v>0</v>
      </c>
      <c r="H30" s="140">
        <f>Oct!H30+Nov!H30+Dec!H30+'Jan 2022for Dec 2021'!H30</f>
        <v>0</v>
      </c>
      <c r="I30" s="140">
        <f>Oct!I30+Nov!I30+Dec!I30+'Jan 2022for Dec 2021'!I30</f>
        <v>0</v>
      </c>
      <c r="J30" s="140">
        <f>Oct!J30+Nov!J30+Dec!J30+'Jan 2022for Dec 2021'!J30</f>
        <v>0</v>
      </c>
      <c r="K30" s="140">
        <f>Oct!K30+Nov!K30+Dec!K30+'Jan 2022for Dec 2021'!K30</f>
        <v>0</v>
      </c>
      <c r="L30" s="140">
        <f>Oct!L30+Nov!L30+Dec!L30+'Jan 2022for Dec 2021'!L30</f>
        <v>0</v>
      </c>
      <c r="M30" s="140">
        <f>Oct!M30+Nov!M30+Dec!M30+'Jan 2022for Dec 2021'!M30</f>
        <v>0</v>
      </c>
      <c r="N30" s="140">
        <f>Oct!N30+Nov!N30+Dec!N30+'Jan 2022for Dec 2021'!N30</f>
        <v>0</v>
      </c>
      <c r="O30" s="140">
        <f>Oct!O30+Nov!O30+Dec!O30+'Jan 2022for Dec 2021'!O30</f>
        <v>0</v>
      </c>
      <c r="P30" s="140">
        <f>Oct!P30+Nov!P30+Dec!P30+'Jan 2022for Dec 2021'!P30</f>
        <v>0</v>
      </c>
      <c r="Q30" s="140">
        <f>Oct!Q30+Nov!Q30+Dec!Q30+'Jan 2022for Dec 2021'!Q30</f>
        <v>0</v>
      </c>
      <c r="R30" s="166">
        <f>Oct!R30+Nov!R30+Dec!R30+'Jan 2022for Dec 2021'!R30</f>
        <v>0</v>
      </c>
      <c r="S30" s="171">
        <f>Oct!T30+Nov!T30+Dec!S30+'Jan 2022for Dec 2021'!S30</f>
        <v>0</v>
      </c>
      <c r="T30" s="140"/>
      <c r="U30" s="170">
        <f t="shared" si="2"/>
        <v>0</v>
      </c>
      <c r="V30" s="170">
        <f t="shared" si="3"/>
        <v>0</v>
      </c>
      <c r="W30" s="170">
        <f t="shared" si="4"/>
        <v>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0"/>
        <v>0</v>
      </c>
      <c r="AJ30" s="59">
        <f t="shared" si="1"/>
        <v>0</v>
      </c>
      <c r="AK30" s="60">
        <f t="shared" si="5"/>
        <v>0</v>
      </c>
      <c r="AL30" s="5"/>
    </row>
    <row r="31" spans="1:38" hidden="1" x14ac:dyDescent="0.2">
      <c r="A31" s="220" t="s">
        <v>52</v>
      </c>
      <c r="B31" s="221">
        <v>240400</v>
      </c>
      <c r="C31" s="140">
        <f>Oct!C31+Nov!C31+Dec!C31+'Jan 2022for Dec 2021'!C31</f>
        <v>0</v>
      </c>
      <c r="D31" s="140">
        <f>Oct!D31+Nov!D31+Dec!D31+'Jan 2022for Dec 2021'!D31</f>
        <v>0</v>
      </c>
      <c r="E31" s="140">
        <f>Oct!E31+Nov!E31+Dec!E31+'Jan 2022for Dec 2021'!E31</f>
        <v>0</v>
      </c>
      <c r="F31" s="140">
        <f>Oct!F31+Nov!F31+Dec!F31+'Jan 2022for Dec 2021'!F31</f>
        <v>0</v>
      </c>
      <c r="G31" s="140">
        <f>Oct!G31+Nov!G31+Dec!G31+'Jan 2022for Dec 2021'!G31</f>
        <v>0</v>
      </c>
      <c r="H31" s="140">
        <f>Oct!H31+Nov!H31+Dec!H31+'Jan 2022for Dec 2021'!H31</f>
        <v>0</v>
      </c>
      <c r="I31" s="140">
        <f>Oct!I31+Nov!I31+Dec!I31+'Jan 2022for Dec 2021'!I31</f>
        <v>0</v>
      </c>
      <c r="J31" s="140">
        <f>Oct!J31+Nov!J31+Dec!J31+'Jan 2022for Dec 2021'!J31</f>
        <v>0</v>
      </c>
      <c r="K31" s="140">
        <f>Oct!K31+Nov!K31+Dec!K31+'Jan 2022for Dec 2021'!K31</f>
        <v>0</v>
      </c>
      <c r="L31" s="140">
        <f>Oct!L31+Nov!L31+Dec!L31+'Jan 2022for Dec 2021'!L31</f>
        <v>0</v>
      </c>
      <c r="M31" s="140">
        <f>Oct!M31+Nov!M31+Dec!M31+'Jan 2022for Dec 2021'!M31</f>
        <v>0</v>
      </c>
      <c r="N31" s="140">
        <f>Oct!N31+Nov!N31+Dec!N31+'Jan 2022for Dec 2021'!N31</f>
        <v>0</v>
      </c>
      <c r="O31" s="140">
        <f>Oct!O31+Nov!O31+Dec!O31+'Jan 2022for Dec 2021'!O31</f>
        <v>0</v>
      </c>
      <c r="P31" s="140">
        <f>Oct!P31+Nov!P31+Dec!P31+'Jan 2022for Dec 2021'!P31</f>
        <v>0</v>
      </c>
      <c r="Q31" s="140">
        <f>Oct!Q31+Nov!Q31+Dec!Q31+'Jan 2022for Dec 2021'!Q31</f>
        <v>0</v>
      </c>
      <c r="R31" s="166">
        <f>Oct!R31+Nov!R31+Dec!R31+'Jan 2022for Dec 2021'!R31</f>
        <v>0</v>
      </c>
      <c r="S31" s="171">
        <f>Oct!T31+Nov!T31+Dec!S31+'Jan 2022for Dec 2021'!S31</f>
        <v>0</v>
      </c>
      <c r="T31" s="140"/>
      <c r="U31" s="170">
        <f t="shared" si="2"/>
        <v>0</v>
      </c>
      <c r="V31" s="170">
        <f t="shared" si="3"/>
        <v>0</v>
      </c>
      <c r="W31" s="170">
        <f t="shared" si="4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0"/>
        <v>0</v>
      </c>
      <c r="AJ31" s="59">
        <f t="shared" si="1"/>
        <v>0</v>
      </c>
      <c r="AK31" s="60">
        <f t="shared" si="5"/>
        <v>0</v>
      </c>
      <c r="AL31" s="5"/>
    </row>
    <row r="32" spans="1:38" x14ac:dyDescent="0.2">
      <c r="A32" s="220" t="s">
        <v>53</v>
      </c>
      <c r="B32" s="221">
        <v>240450</v>
      </c>
      <c r="C32" s="140">
        <f>Oct!C32+Nov!C32+Dec!C32+'Jan 2022for Dec 2021'!C32</f>
        <v>0</v>
      </c>
      <c r="D32" s="140">
        <f>Oct!D32+Nov!D32+Dec!D32+'Jan 2022for Dec 2021'!D32</f>
        <v>0</v>
      </c>
      <c r="E32" s="140">
        <f>Oct!E32+Nov!E32+Dec!E32+'Jan 2022for Dec 2021'!E32</f>
        <v>0</v>
      </c>
      <c r="F32" s="140">
        <f>Oct!F32+Nov!F32+Dec!F32+'Jan 2022for Dec 2021'!F32</f>
        <v>0</v>
      </c>
      <c r="G32" s="140">
        <f>Oct!G32+Nov!G32+Dec!G32+'Jan 2022for Dec 2021'!G32</f>
        <v>0</v>
      </c>
      <c r="H32" s="140">
        <f>Oct!H32+Nov!H32+Dec!H32+'Jan 2022for Dec 2021'!H32</f>
        <v>0</v>
      </c>
      <c r="I32" s="140">
        <f>Oct!I32+Nov!I32+Dec!I32+'Jan 2022for Dec 2021'!I32</f>
        <v>0</v>
      </c>
      <c r="J32" s="140">
        <f>Oct!J32+Nov!J32+Dec!J32+'Jan 2022for Dec 2021'!J32</f>
        <v>0</v>
      </c>
      <c r="K32" s="140">
        <f>Oct!K32+Nov!K32+Dec!K32+'Jan 2022for Dec 2021'!K32</f>
        <v>0</v>
      </c>
      <c r="L32" s="140">
        <f>Oct!L32+Nov!L32+Dec!L32+'Jan 2022for Dec 2021'!L32</f>
        <v>0</v>
      </c>
      <c r="M32" s="140">
        <f>Oct!M32+Nov!M32+Dec!M32+'Jan 2022for Dec 2021'!M32</f>
        <v>0</v>
      </c>
      <c r="N32" s="140">
        <f>Oct!N32+Nov!N32+Dec!N32+'Jan 2022for Dec 2021'!N32</f>
        <v>0</v>
      </c>
      <c r="O32" s="140">
        <f>Oct!O32+Nov!O32+Dec!O32+'Jan 2022for Dec 2021'!O32</f>
        <v>0</v>
      </c>
      <c r="P32" s="140">
        <f>Oct!P32+Nov!P32+Dec!P32+'Jan 2022for Dec 2021'!P32</f>
        <v>0</v>
      </c>
      <c r="Q32" s="140">
        <f>Oct!Q32+Nov!Q32+Dec!Q32+'Jan 2022for Dec 2021'!Q32</f>
        <v>0</v>
      </c>
      <c r="R32" s="166">
        <f>Oct!R32+Nov!R32+Dec!R32+'Jan 2022for Dec 2021'!R32</f>
        <v>0</v>
      </c>
      <c r="S32" s="171">
        <f>Oct!T32+Nov!T32+Dec!S32+'Jan 2022for Dec 2021'!S32</f>
        <v>0</v>
      </c>
      <c r="T32" s="140"/>
      <c r="U32" s="170">
        <f t="shared" si="2"/>
        <v>0</v>
      </c>
      <c r="V32" s="170">
        <f t="shared" si="3"/>
        <v>0</v>
      </c>
      <c r="W32" s="170">
        <f t="shared" si="4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0"/>
        <v>0</v>
      </c>
      <c r="AJ32" s="59">
        <f t="shared" si="1"/>
        <v>0</v>
      </c>
      <c r="AK32" s="60">
        <f t="shared" si="5"/>
        <v>0</v>
      </c>
      <c r="AL32" s="5"/>
    </row>
    <row r="33" spans="1:39" x14ac:dyDescent="0.2">
      <c r="A33" s="220" t="s">
        <v>54</v>
      </c>
      <c r="B33" s="221">
        <v>240460</v>
      </c>
      <c r="C33" s="140">
        <f>Oct!C33+Nov!C33+Dec!C33+'Jan 2022for Dec 2021'!C33</f>
        <v>0</v>
      </c>
      <c r="D33" s="140">
        <f>Oct!D33+Nov!D33+Dec!D33+'Jan 2022for Dec 2021'!D33</f>
        <v>0</v>
      </c>
      <c r="E33" s="140">
        <f>Oct!E33+Nov!E33+Dec!E33+'Jan 2022for Dec 2021'!E33</f>
        <v>0</v>
      </c>
      <c r="F33" s="140">
        <f>Oct!F33+Nov!F33+Dec!F33+'Jan 2022for Dec 2021'!F33</f>
        <v>0</v>
      </c>
      <c r="G33" s="140">
        <f>Oct!G33+Nov!G33+Dec!G33+'Jan 2022for Dec 2021'!G33</f>
        <v>0</v>
      </c>
      <c r="H33" s="140">
        <f>Oct!H33+Nov!H33+Dec!H33+'Jan 2022for Dec 2021'!H33</f>
        <v>0</v>
      </c>
      <c r="I33" s="140">
        <f>Oct!I33+Nov!I33+Dec!I33+'Jan 2022for Dec 2021'!I33</f>
        <v>0</v>
      </c>
      <c r="J33" s="140">
        <f>Oct!J33+Nov!J33+Dec!J33+'Jan 2022for Dec 2021'!J33</f>
        <v>0</v>
      </c>
      <c r="K33" s="140">
        <f>Oct!K33+Nov!K33+Dec!K33+'Jan 2022for Dec 2021'!K33</f>
        <v>0</v>
      </c>
      <c r="L33" s="140">
        <f>Oct!L33+Nov!L33+Dec!L33+'Jan 2022for Dec 2021'!L33</f>
        <v>0</v>
      </c>
      <c r="M33" s="140">
        <f>Oct!M33+Nov!M33+Dec!M33+'Jan 2022for Dec 2021'!M33</f>
        <v>0</v>
      </c>
      <c r="N33" s="140">
        <f>Oct!N33+Nov!N33+Dec!N33+'Jan 2022for Dec 2021'!N33</f>
        <v>0</v>
      </c>
      <c r="O33" s="140">
        <f>Oct!O33+Nov!O33+Dec!O33+'Jan 2022for Dec 2021'!O33</f>
        <v>0</v>
      </c>
      <c r="P33" s="140">
        <f>Oct!P33+Nov!P33+Dec!P33+'Jan 2022for Dec 2021'!P33</f>
        <v>0</v>
      </c>
      <c r="Q33" s="140">
        <f>Oct!Q33+Nov!Q33+Dec!Q33+'Jan 2022for Dec 2021'!Q33</f>
        <v>0</v>
      </c>
      <c r="R33" s="166">
        <f>Oct!R33+Nov!R33+Dec!R33+'Jan 2022for Dec 2021'!R33</f>
        <v>0</v>
      </c>
      <c r="S33" s="171">
        <f>Oct!T33+Nov!T33+Dec!S33+'Jan 2022for Dec 2021'!S33</f>
        <v>0</v>
      </c>
      <c r="T33" s="140"/>
      <c r="U33" s="170">
        <f t="shared" si="2"/>
        <v>0</v>
      </c>
      <c r="V33" s="170">
        <f t="shared" si="3"/>
        <v>0</v>
      </c>
      <c r="W33" s="170">
        <f t="shared" si="4"/>
        <v>0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0"/>
        <v>0</v>
      </c>
      <c r="AJ33" s="59">
        <f t="shared" si="1"/>
        <v>0</v>
      </c>
      <c r="AK33" s="60">
        <f t="shared" si="5"/>
        <v>0</v>
      </c>
      <c r="AL33" s="5"/>
    </row>
    <row r="34" spans="1:39" x14ac:dyDescent="0.2">
      <c r="A34" s="220" t="s">
        <v>55</v>
      </c>
      <c r="B34" s="221">
        <v>240530</v>
      </c>
      <c r="C34" s="140">
        <f>Oct!C34+Nov!C34+Dec!C34+'Jan 2022for Dec 2021'!C34</f>
        <v>0</v>
      </c>
      <c r="D34" s="140">
        <f>Oct!D34+Nov!D34+Dec!D34+'Jan 2022for Dec 2021'!D34</f>
        <v>0</v>
      </c>
      <c r="E34" s="140">
        <f>Oct!E34+Nov!E34+Dec!E34+'Jan 2022for Dec 2021'!E34</f>
        <v>0</v>
      </c>
      <c r="F34" s="140">
        <f>Oct!F34+Nov!F34+Dec!F34+'Jan 2022for Dec 2021'!F34</f>
        <v>0</v>
      </c>
      <c r="G34" s="140">
        <f>Oct!G34+Nov!G34+Dec!G34+'Jan 2022for Dec 2021'!G34</f>
        <v>0</v>
      </c>
      <c r="H34" s="140">
        <f>Oct!H34+Nov!H34+Dec!H34+'Jan 2022for Dec 2021'!H34</f>
        <v>0</v>
      </c>
      <c r="I34" s="140">
        <f>Oct!I34+Nov!I34+Dec!I34+'Jan 2022for Dec 2021'!I34</f>
        <v>0</v>
      </c>
      <c r="J34" s="140">
        <f>Oct!J34+Nov!J34+Dec!J34+'Jan 2022for Dec 2021'!J34</f>
        <v>0</v>
      </c>
      <c r="K34" s="140">
        <f>Oct!K34+Nov!K34+Dec!K34+'Jan 2022for Dec 2021'!K34</f>
        <v>0</v>
      </c>
      <c r="L34" s="140">
        <f>Oct!L34+Nov!L34+Dec!L34+'Jan 2022for Dec 2021'!L34</f>
        <v>0</v>
      </c>
      <c r="M34" s="140">
        <f>Oct!M34+Nov!M34+Dec!M34+'Jan 2022for Dec 2021'!M34</f>
        <v>0</v>
      </c>
      <c r="N34" s="140">
        <f>Oct!N34+Nov!N34+Dec!N34+'Jan 2022for Dec 2021'!N34</f>
        <v>0</v>
      </c>
      <c r="O34" s="140">
        <f>Oct!O34+Nov!O34+Dec!O34+'Jan 2022for Dec 2021'!O34</f>
        <v>0</v>
      </c>
      <c r="P34" s="140">
        <f>Oct!P34+Nov!P34+Dec!P34+'Jan 2022for Dec 2021'!P34</f>
        <v>0</v>
      </c>
      <c r="Q34" s="140">
        <f>Oct!Q34+Nov!Q34+Dec!Q34+'Jan 2022for Dec 2021'!Q34</f>
        <v>0</v>
      </c>
      <c r="R34" s="166">
        <f>Oct!R34+Nov!R34+Dec!R34+'Jan 2022for Dec 2021'!R34</f>
        <v>0</v>
      </c>
      <c r="S34" s="171">
        <f>Oct!T34+Nov!T34+Dec!S34+'Jan 2022for Dec 2021'!S34</f>
        <v>0</v>
      </c>
      <c r="T34" s="140"/>
      <c r="U34" s="170">
        <f t="shared" si="2"/>
        <v>0</v>
      </c>
      <c r="V34" s="170">
        <f t="shared" si="3"/>
        <v>0</v>
      </c>
      <c r="W34" s="170">
        <f t="shared" si="4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0"/>
        <v>0</v>
      </c>
      <c r="AJ34" s="59">
        <f t="shared" si="1"/>
        <v>0</v>
      </c>
      <c r="AK34" s="60">
        <f t="shared" si="5"/>
        <v>0</v>
      </c>
      <c r="AL34" s="5"/>
    </row>
    <row r="35" spans="1:39" x14ac:dyDescent="0.2">
      <c r="A35" s="220" t="s">
        <v>56</v>
      </c>
      <c r="B35" s="221">
        <v>240540</v>
      </c>
      <c r="C35" s="140">
        <f>Oct!C35+Nov!C35+Dec!C35+'Jan 2022for Dec 2021'!C35</f>
        <v>0</v>
      </c>
      <c r="D35" s="140">
        <f>Oct!D35+Nov!D35+Dec!D35+'Jan 2022for Dec 2021'!D35</f>
        <v>0</v>
      </c>
      <c r="E35" s="140">
        <f>Oct!E35+Nov!E35+Dec!E35+'Jan 2022for Dec 2021'!E35</f>
        <v>0</v>
      </c>
      <c r="F35" s="140">
        <f>Oct!F35+Nov!F35+Dec!F35+'Jan 2022for Dec 2021'!F35</f>
        <v>0</v>
      </c>
      <c r="G35" s="140">
        <f>Oct!G35+Nov!G35+Dec!G35+'Jan 2022for Dec 2021'!G35</f>
        <v>0</v>
      </c>
      <c r="H35" s="140">
        <f>Oct!H35+Nov!H35+Dec!H35+'Jan 2022for Dec 2021'!H35</f>
        <v>0</v>
      </c>
      <c r="I35" s="140">
        <f>Oct!I35+Nov!I35+Dec!I35+'Jan 2022for Dec 2021'!I35</f>
        <v>0</v>
      </c>
      <c r="J35" s="140">
        <f>Oct!J35+Nov!J35+Dec!J35+'Jan 2022for Dec 2021'!J35</f>
        <v>0</v>
      </c>
      <c r="K35" s="140">
        <f>Oct!K35+Nov!K35+Dec!K35+'Jan 2022for Dec 2021'!K35</f>
        <v>0</v>
      </c>
      <c r="L35" s="140">
        <f>Oct!L35+Nov!L35+Dec!L35+'Jan 2022for Dec 2021'!L35</f>
        <v>0</v>
      </c>
      <c r="M35" s="140">
        <f>Oct!M35+Nov!M35+Dec!M35+'Jan 2022for Dec 2021'!M35</f>
        <v>0</v>
      </c>
      <c r="N35" s="140">
        <f>Oct!N35+Nov!N35+Dec!N35+'Jan 2022for Dec 2021'!N35</f>
        <v>0</v>
      </c>
      <c r="O35" s="140">
        <f>Oct!O35+Nov!O35+Dec!O35+'Jan 2022for Dec 2021'!O35</f>
        <v>0</v>
      </c>
      <c r="P35" s="140">
        <f>Oct!P35+Nov!P35+Dec!P35+'Jan 2022for Dec 2021'!P35</f>
        <v>0</v>
      </c>
      <c r="Q35" s="140">
        <f>Oct!Q35+Nov!Q35+Dec!Q35+'Jan 2022for Dec 2021'!Q35</f>
        <v>0</v>
      </c>
      <c r="R35" s="166">
        <f>Oct!R35+Nov!R35+Dec!R35+'Jan 2022for Dec 2021'!R35</f>
        <v>0</v>
      </c>
      <c r="S35" s="171">
        <f>Oct!T35+Nov!T35+Dec!S35+'Jan 2022for Dec 2021'!S35</f>
        <v>0</v>
      </c>
      <c r="T35" s="140"/>
      <c r="U35" s="170">
        <f t="shared" si="2"/>
        <v>0</v>
      </c>
      <c r="V35" s="170">
        <f t="shared" si="3"/>
        <v>0</v>
      </c>
      <c r="W35" s="170">
        <f t="shared" si="4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0"/>
        <v>0</v>
      </c>
      <c r="AJ35" s="59">
        <f t="shared" si="1"/>
        <v>0</v>
      </c>
      <c r="AK35" s="60">
        <f t="shared" si="5"/>
        <v>0</v>
      </c>
      <c r="AL35" s="5"/>
    </row>
    <row r="36" spans="1:39" x14ac:dyDescent="0.2">
      <c r="A36" s="220" t="s">
        <v>57</v>
      </c>
      <c r="B36" s="221">
        <v>241200</v>
      </c>
      <c r="C36" s="140">
        <f>Oct!C36+Nov!C36+Dec!C36+'Jan 2022for Dec 2021'!C36</f>
        <v>0</v>
      </c>
      <c r="D36" s="140">
        <f>Oct!D36+Nov!D36+Dec!D36+'Jan 2022for Dec 2021'!D36</f>
        <v>0</v>
      </c>
      <c r="E36" s="140">
        <f>Oct!E36+Nov!E36+Dec!E36+'Jan 2022for Dec 2021'!E36</f>
        <v>0</v>
      </c>
      <c r="F36" s="140">
        <f>Oct!F36+Nov!F36+Dec!F36+'Jan 2022for Dec 2021'!F36</f>
        <v>0</v>
      </c>
      <c r="G36" s="140">
        <f>Oct!G36+Nov!G36+Dec!G36+'Jan 2022for Dec 2021'!G36</f>
        <v>0</v>
      </c>
      <c r="H36" s="140">
        <f>Oct!H36+Nov!H36+Dec!H36+'Jan 2022for Dec 2021'!H36</f>
        <v>0</v>
      </c>
      <c r="I36" s="140">
        <f>Oct!I36+Nov!I36+Dec!I36+'Jan 2022for Dec 2021'!I36</f>
        <v>0</v>
      </c>
      <c r="J36" s="140">
        <f>Oct!J36+Nov!J36+Dec!J36+'Jan 2022for Dec 2021'!J36</f>
        <v>0</v>
      </c>
      <c r="K36" s="140">
        <f>Oct!K36+Nov!K36+Dec!K36+'Jan 2022for Dec 2021'!K36</f>
        <v>0</v>
      </c>
      <c r="L36" s="140">
        <f>Oct!L36+Nov!L36+Dec!L36+'Jan 2022for Dec 2021'!L36</f>
        <v>0</v>
      </c>
      <c r="M36" s="140">
        <f>Oct!M36+Nov!M36+Dec!M36+'Jan 2022for Dec 2021'!M36</f>
        <v>0</v>
      </c>
      <c r="N36" s="140">
        <f>Oct!N36+Nov!N36+Dec!N36+'Jan 2022for Dec 2021'!N36</f>
        <v>0</v>
      </c>
      <c r="O36" s="140">
        <f>Oct!O36+Nov!O36+Dec!O36+'Jan 2022for Dec 2021'!O36</f>
        <v>0</v>
      </c>
      <c r="P36" s="140">
        <f>Oct!P36+Nov!P36+Dec!P36+'Jan 2022for Dec 2021'!P36</f>
        <v>0</v>
      </c>
      <c r="Q36" s="140">
        <f>Oct!Q36+Nov!Q36+Dec!Q36+'Jan 2022for Dec 2021'!Q36</f>
        <v>0</v>
      </c>
      <c r="R36" s="166">
        <f>Oct!R36+Nov!R36+Dec!R36+'Jan 2022for Dec 2021'!R36</f>
        <v>0</v>
      </c>
      <c r="S36" s="171">
        <f>Oct!T36+Nov!T36+Dec!S36+'Jan 2022for Dec 2021'!S36</f>
        <v>0</v>
      </c>
      <c r="T36" s="140"/>
      <c r="U36" s="170">
        <f t="shared" si="2"/>
        <v>0</v>
      </c>
      <c r="V36" s="170">
        <f t="shared" si="3"/>
        <v>0</v>
      </c>
      <c r="W36" s="170">
        <f t="shared" si="4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0"/>
        <v>0</v>
      </c>
      <c r="AJ36" s="59">
        <f t="shared" si="1"/>
        <v>0</v>
      </c>
      <c r="AK36" s="60">
        <f t="shared" si="5"/>
        <v>0</v>
      </c>
      <c r="AL36" s="5"/>
    </row>
    <row r="37" spans="1:39" hidden="1" x14ac:dyDescent="0.2">
      <c r="A37" s="220" t="s">
        <v>58</v>
      </c>
      <c r="B37" s="221">
        <v>240545</v>
      </c>
      <c r="C37" s="140">
        <f>Oct!C37+Nov!C37+Dec!C37+'Jan 2022for Dec 2021'!C37</f>
        <v>0</v>
      </c>
      <c r="D37" s="140">
        <f>Oct!D37+Nov!D37+Dec!D37+'Jan 2022for Dec 2021'!D37</f>
        <v>0</v>
      </c>
      <c r="E37" s="140">
        <f>Oct!E37+Nov!E37+Dec!E37+'Jan 2022for Dec 2021'!E37</f>
        <v>0</v>
      </c>
      <c r="F37" s="140">
        <f>Oct!F37+Nov!F37+Dec!F37+'Jan 2022for Dec 2021'!F37</f>
        <v>0</v>
      </c>
      <c r="G37" s="140">
        <f>Oct!G37+Nov!G37+Dec!G37+'Jan 2022for Dec 2021'!G37</f>
        <v>0</v>
      </c>
      <c r="H37" s="140">
        <f>Oct!H37+Nov!H37+Dec!H37+'Jan 2022for Dec 2021'!H37</f>
        <v>0</v>
      </c>
      <c r="I37" s="140">
        <f>Oct!I37+Nov!I37+Dec!I37+'Jan 2022for Dec 2021'!I37</f>
        <v>0</v>
      </c>
      <c r="J37" s="140">
        <f>Oct!J37+Nov!J37+Dec!J37+'Jan 2022for Dec 2021'!J37</f>
        <v>0</v>
      </c>
      <c r="K37" s="140">
        <f>Oct!K37+Nov!K37+Dec!K37+'Jan 2022for Dec 2021'!K37</f>
        <v>0</v>
      </c>
      <c r="L37" s="140">
        <f>Oct!L37+Nov!L37+Dec!L37+'Jan 2022for Dec 2021'!L37</f>
        <v>0</v>
      </c>
      <c r="M37" s="140">
        <f>Oct!M37+Nov!M37+Dec!M37+'Jan 2022for Dec 2021'!M37</f>
        <v>0</v>
      </c>
      <c r="N37" s="140">
        <f>Oct!N37+Nov!N37+Dec!N37+'Jan 2022for Dec 2021'!N37</f>
        <v>0</v>
      </c>
      <c r="O37" s="140">
        <f>Oct!O37+Nov!O37+Dec!O37+'Jan 2022for Dec 2021'!O37</f>
        <v>0</v>
      </c>
      <c r="P37" s="140">
        <f>Oct!P37+Nov!P37+Dec!P37+'Jan 2022for Dec 2021'!P37</f>
        <v>0</v>
      </c>
      <c r="Q37" s="140">
        <f>Oct!Q37+Nov!Q37+Dec!Q37+'Jan 2022for Dec 2021'!Q37</f>
        <v>0</v>
      </c>
      <c r="R37" s="166">
        <f>Oct!R37+Nov!R37+Dec!R37+'Jan 2022for Dec 2021'!R37</f>
        <v>0</v>
      </c>
      <c r="S37" s="171">
        <f>Oct!T37+Nov!T37+Dec!S37+'Jan 2022for Dec 2021'!S37</f>
        <v>0</v>
      </c>
      <c r="T37" s="140"/>
      <c r="U37" s="170">
        <f t="shared" si="2"/>
        <v>0</v>
      </c>
      <c r="V37" s="170">
        <f t="shared" si="3"/>
        <v>0</v>
      </c>
      <c r="W37" s="170">
        <f t="shared" si="4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0"/>
        <v>0</v>
      </c>
      <c r="AJ37" s="59">
        <f t="shared" si="1"/>
        <v>0</v>
      </c>
      <c r="AK37" s="60">
        <f t="shared" si="5"/>
        <v>0</v>
      </c>
      <c r="AL37" s="5"/>
    </row>
    <row r="38" spans="1:39" hidden="1" x14ac:dyDescent="0.2">
      <c r="A38" s="220" t="s">
        <v>59</v>
      </c>
      <c r="B38" s="221">
        <v>240560</v>
      </c>
      <c r="C38" s="140">
        <f>Oct!C38+Nov!C38+Dec!C38+'Jan 2022for Dec 2021'!C38</f>
        <v>0</v>
      </c>
      <c r="D38" s="140">
        <f>Oct!D38+Nov!D38+Dec!D38+'Jan 2022for Dec 2021'!D38</f>
        <v>0</v>
      </c>
      <c r="E38" s="140">
        <f>Oct!E38+Nov!E38+Dec!E38+'Jan 2022for Dec 2021'!E38</f>
        <v>0</v>
      </c>
      <c r="F38" s="140">
        <f>Oct!F38+Nov!F38+Dec!F38+'Jan 2022for Dec 2021'!F38</f>
        <v>0</v>
      </c>
      <c r="G38" s="140">
        <f>Oct!G38+Nov!G38+Dec!G38+'Jan 2022for Dec 2021'!G38</f>
        <v>0</v>
      </c>
      <c r="H38" s="140">
        <f>Oct!H38+Nov!H38+Dec!H38+'Jan 2022for Dec 2021'!H38</f>
        <v>0</v>
      </c>
      <c r="I38" s="140">
        <f>Oct!I38+Nov!I38+Dec!I38+'Jan 2022for Dec 2021'!I38</f>
        <v>0</v>
      </c>
      <c r="J38" s="140">
        <f>Oct!J38+Nov!J38+Dec!J38+'Jan 2022for Dec 2021'!J38</f>
        <v>0</v>
      </c>
      <c r="K38" s="140">
        <f>Oct!K38+Nov!K38+Dec!K38+'Jan 2022for Dec 2021'!K38</f>
        <v>0</v>
      </c>
      <c r="L38" s="140">
        <f>Oct!L38+Nov!L38+Dec!L38+'Jan 2022for Dec 2021'!L38</f>
        <v>0</v>
      </c>
      <c r="M38" s="140">
        <f>Oct!M38+Nov!M38+Dec!M38+'Jan 2022for Dec 2021'!M38</f>
        <v>0</v>
      </c>
      <c r="N38" s="140">
        <f>Oct!N38+Nov!N38+Dec!N38+'Jan 2022for Dec 2021'!N38</f>
        <v>0</v>
      </c>
      <c r="O38" s="140">
        <f>Oct!O38+Nov!O38+Dec!O38+'Jan 2022for Dec 2021'!O38</f>
        <v>0</v>
      </c>
      <c r="P38" s="140">
        <f>Oct!P38+Nov!P38+Dec!P38+'Jan 2022for Dec 2021'!P38</f>
        <v>0</v>
      </c>
      <c r="Q38" s="140">
        <f>Oct!Q38+Nov!Q38+Dec!Q38+'Jan 2022for Dec 2021'!Q38</f>
        <v>0</v>
      </c>
      <c r="R38" s="166">
        <f>Oct!R38+Nov!R38+Dec!R38+'Jan 2022for Dec 2021'!R38</f>
        <v>0</v>
      </c>
      <c r="S38" s="171">
        <f>Oct!T38+Nov!T38+Dec!S38+'Jan 2022for Dec 2021'!S38</f>
        <v>0</v>
      </c>
      <c r="T38" s="140"/>
      <c r="U38" s="170">
        <f t="shared" si="2"/>
        <v>0</v>
      </c>
      <c r="V38" s="170">
        <f t="shared" si="3"/>
        <v>0</v>
      </c>
      <c r="W38" s="170">
        <f t="shared" si="4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0"/>
        <v>0</v>
      </c>
      <c r="AJ38" s="59">
        <f t="shared" si="1"/>
        <v>0</v>
      </c>
      <c r="AK38" s="60">
        <f t="shared" si="5"/>
        <v>0</v>
      </c>
      <c r="AL38" s="5"/>
    </row>
    <row r="39" spans="1:39" hidden="1" x14ac:dyDescent="0.2">
      <c r="A39" s="220" t="s">
        <v>60</v>
      </c>
      <c r="B39" s="221">
        <v>240610</v>
      </c>
      <c r="C39" s="140">
        <f>Oct!C39+Nov!C39+Dec!C39+'Jan 2022for Dec 2021'!C39</f>
        <v>0</v>
      </c>
      <c r="D39" s="140">
        <f>Oct!D39+Nov!D39+Dec!D39+'Jan 2022for Dec 2021'!D39</f>
        <v>0</v>
      </c>
      <c r="E39" s="140">
        <f>Oct!E39+Nov!E39+Dec!E39+'Jan 2022for Dec 2021'!E39</f>
        <v>0</v>
      </c>
      <c r="F39" s="140">
        <f>Oct!F39+Nov!F39+Dec!F39+'Jan 2022for Dec 2021'!F39</f>
        <v>0</v>
      </c>
      <c r="G39" s="140">
        <f>Oct!G39+Nov!G39+Dec!G39+'Jan 2022for Dec 2021'!G39</f>
        <v>0</v>
      </c>
      <c r="H39" s="140">
        <f>Oct!H39+Nov!H39+Dec!H39+'Jan 2022for Dec 2021'!H39</f>
        <v>0</v>
      </c>
      <c r="I39" s="140">
        <f>Oct!I39+Nov!I39+Dec!I39+'Jan 2022for Dec 2021'!I39</f>
        <v>0</v>
      </c>
      <c r="J39" s="140">
        <f>Oct!J39+Nov!J39+Dec!J39+'Jan 2022for Dec 2021'!J39</f>
        <v>0</v>
      </c>
      <c r="K39" s="140">
        <f>Oct!K39+Nov!K39+Dec!K39+'Jan 2022for Dec 2021'!K39</f>
        <v>0</v>
      </c>
      <c r="L39" s="140">
        <f>Oct!L39+Nov!L39+Dec!L39+'Jan 2022for Dec 2021'!L39</f>
        <v>0</v>
      </c>
      <c r="M39" s="140">
        <f>Oct!M39+Nov!M39+Dec!M39+'Jan 2022for Dec 2021'!M39</f>
        <v>0</v>
      </c>
      <c r="N39" s="140">
        <f>Oct!N39+Nov!N39+Dec!N39+'Jan 2022for Dec 2021'!N39</f>
        <v>0</v>
      </c>
      <c r="O39" s="140">
        <f>Oct!O39+Nov!O39+Dec!O39+'Jan 2022for Dec 2021'!O39</f>
        <v>0</v>
      </c>
      <c r="P39" s="140">
        <f>Oct!P39+Nov!P39+Dec!P39+'Jan 2022for Dec 2021'!P39</f>
        <v>0</v>
      </c>
      <c r="Q39" s="140">
        <f>Oct!Q39+Nov!Q39+Dec!Q39+'Jan 2022for Dec 2021'!Q39</f>
        <v>0</v>
      </c>
      <c r="R39" s="166">
        <f>Oct!R39+Nov!R39+Dec!R39+'Jan 2022for Dec 2021'!R39</f>
        <v>0</v>
      </c>
      <c r="S39" s="171">
        <f>Oct!T39+Nov!T39+Dec!S39+'Jan 2022for Dec 2021'!S39</f>
        <v>0</v>
      </c>
      <c r="T39" s="140"/>
      <c r="U39" s="170">
        <f t="shared" si="2"/>
        <v>0</v>
      </c>
      <c r="V39" s="170">
        <f t="shared" si="3"/>
        <v>0</v>
      </c>
      <c r="W39" s="170">
        <f t="shared" si="4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0"/>
        <v>0</v>
      </c>
      <c r="AJ39" s="59">
        <f t="shared" si="1"/>
        <v>0</v>
      </c>
      <c r="AK39" s="60">
        <f t="shared" si="5"/>
        <v>0</v>
      </c>
      <c r="AL39" s="3"/>
      <c r="AM39" s="3"/>
    </row>
    <row r="40" spans="1:39" hidden="1" x14ac:dyDescent="0.2">
      <c r="A40" s="220" t="s">
        <v>61</v>
      </c>
      <c r="B40" s="221">
        <v>241230</v>
      </c>
      <c r="C40" s="140">
        <f>Oct!C40+Nov!C40+Dec!C40+'Jan 2022for Dec 2021'!C40</f>
        <v>0</v>
      </c>
      <c r="D40" s="140">
        <f>Oct!D40+Nov!D40+Dec!D40+'Jan 2022for Dec 2021'!D40</f>
        <v>0</v>
      </c>
      <c r="E40" s="140">
        <f>Oct!E40+Nov!E40+Dec!E40+'Jan 2022for Dec 2021'!E40</f>
        <v>0</v>
      </c>
      <c r="F40" s="140">
        <f>Oct!F40+Nov!F40+Dec!F40+'Jan 2022for Dec 2021'!F40</f>
        <v>0</v>
      </c>
      <c r="G40" s="140">
        <f>Oct!G40+Nov!G40+Dec!G40+'Jan 2022for Dec 2021'!G40</f>
        <v>0</v>
      </c>
      <c r="H40" s="140">
        <f>Oct!H40+Nov!H40+Dec!H40+'Jan 2022for Dec 2021'!H40</f>
        <v>0</v>
      </c>
      <c r="I40" s="140">
        <f>Oct!I40+Nov!I40+Dec!I40+'Jan 2022for Dec 2021'!I40</f>
        <v>0</v>
      </c>
      <c r="J40" s="140">
        <f>Oct!J40+Nov!J40+Dec!J40+'Jan 2022for Dec 2021'!J40</f>
        <v>0</v>
      </c>
      <c r="K40" s="140">
        <f>Oct!K40+Nov!K40+Dec!K40+'Jan 2022for Dec 2021'!K40</f>
        <v>0</v>
      </c>
      <c r="L40" s="140">
        <f>Oct!L40+Nov!L40+Dec!L40+'Jan 2022for Dec 2021'!L40</f>
        <v>0</v>
      </c>
      <c r="M40" s="140">
        <f>Oct!M40+Nov!M40+Dec!M40+'Jan 2022for Dec 2021'!M40</f>
        <v>0</v>
      </c>
      <c r="N40" s="140">
        <f>Oct!N40+Nov!N40+Dec!N40+'Jan 2022for Dec 2021'!N40</f>
        <v>0</v>
      </c>
      <c r="O40" s="140">
        <f>Oct!O40+Nov!O40+Dec!O40+'Jan 2022for Dec 2021'!O40</f>
        <v>0</v>
      </c>
      <c r="P40" s="140">
        <f>Oct!P40+Nov!P40+Dec!P40+'Jan 2022for Dec 2021'!P40</f>
        <v>0</v>
      </c>
      <c r="Q40" s="140">
        <f>Oct!Q40+Nov!Q40+Dec!Q40+'Jan 2022for Dec 2021'!Q40</f>
        <v>0</v>
      </c>
      <c r="R40" s="166">
        <f>Oct!R40+Nov!R40+Dec!R40+'Jan 2022for Dec 2021'!R40</f>
        <v>0</v>
      </c>
      <c r="S40" s="171">
        <f>Oct!T40+Nov!T40+Dec!S40+'Jan 2022for Dec 2021'!S40</f>
        <v>0</v>
      </c>
      <c r="T40" s="140"/>
      <c r="U40" s="170">
        <f t="shared" si="2"/>
        <v>0</v>
      </c>
      <c r="V40" s="170">
        <f t="shared" si="3"/>
        <v>0</v>
      </c>
      <c r="W40" s="170">
        <f t="shared" si="4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0"/>
        <v>0</v>
      </c>
      <c r="AJ40" s="59">
        <f t="shared" si="1"/>
        <v>0</v>
      </c>
      <c r="AK40" s="60">
        <f t="shared" si="5"/>
        <v>0</v>
      </c>
      <c r="AL40" s="3"/>
      <c r="AM40" s="3"/>
    </row>
    <row r="41" spans="1:39" hidden="1" x14ac:dyDescent="0.2">
      <c r="A41" s="220" t="s">
        <v>62</v>
      </c>
      <c r="B41" s="221">
        <v>240630</v>
      </c>
      <c r="C41" s="140">
        <f>Oct!C41+Nov!C41+Dec!C41+'Jan 2022for Dec 2021'!C41</f>
        <v>0</v>
      </c>
      <c r="D41" s="140">
        <f>Oct!D41+Nov!D41+Dec!D41+'Jan 2022for Dec 2021'!D41</f>
        <v>0</v>
      </c>
      <c r="E41" s="140">
        <f>Oct!E41+Nov!E41+Dec!E41+'Jan 2022for Dec 2021'!E41</f>
        <v>0</v>
      </c>
      <c r="F41" s="140">
        <f>Oct!F41+Nov!F41+Dec!F41+'Jan 2022for Dec 2021'!F41</f>
        <v>0</v>
      </c>
      <c r="G41" s="140">
        <f>Oct!G41+Nov!G41+Dec!G41+'Jan 2022for Dec 2021'!G41</f>
        <v>0</v>
      </c>
      <c r="H41" s="140">
        <f>Oct!H41+Nov!H41+Dec!H41+'Jan 2022for Dec 2021'!H41</f>
        <v>0</v>
      </c>
      <c r="I41" s="140">
        <f>Oct!I41+Nov!I41+Dec!I41+'Jan 2022for Dec 2021'!I41</f>
        <v>0</v>
      </c>
      <c r="J41" s="140">
        <f>Oct!J41+Nov!J41+Dec!J41+'Jan 2022for Dec 2021'!J41</f>
        <v>0</v>
      </c>
      <c r="K41" s="140">
        <f>Oct!K41+Nov!K41+Dec!K41+'Jan 2022for Dec 2021'!K41</f>
        <v>0</v>
      </c>
      <c r="L41" s="140">
        <f>Oct!L41+Nov!L41+Dec!L41+'Jan 2022for Dec 2021'!L41</f>
        <v>0</v>
      </c>
      <c r="M41" s="140">
        <f>Oct!M41+Nov!M41+Dec!M41+'Jan 2022for Dec 2021'!M41</f>
        <v>0</v>
      </c>
      <c r="N41" s="140">
        <f>Oct!N41+Nov!N41+Dec!N41+'Jan 2022for Dec 2021'!N41</f>
        <v>0</v>
      </c>
      <c r="O41" s="140">
        <f>Oct!O41+Nov!O41+Dec!O41+'Jan 2022for Dec 2021'!O41</f>
        <v>0</v>
      </c>
      <c r="P41" s="140">
        <f>Oct!P41+Nov!P41+Dec!P41+'Jan 2022for Dec 2021'!P41</f>
        <v>0</v>
      </c>
      <c r="Q41" s="140">
        <f>Oct!Q41+Nov!Q41+Dec!Q41+'Jan 2022for Dec 2021'!Q41</f>
        <v>0</v>
      </c>
      <c r="R41" s="166">
        <f>Oct!R41+Nov!R41+Dec!R41+'Jan 2022for Dec 2021'!R41</f>
        <v>0</v>
      </c>
      <c r="S41" s="171">
        <f>Oct!T41+Nov!T41+Dec!S41+'Jan 2022for Dec 2021'!S41</f>
        <v>0</v>
      </c>
      <c r="T41" s="140"/>
      <c r="U41" s="170">
        <f t="shared" si="2"/>
        <v>0</v>
      </c>
      <c r="V41" s="170">
        <f t="shared" si="3"/>
        <v>0</v>
      </c>
      <c r="W41" s="170">
        <f t="shared" si="4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0"/>
        <v>0</v>
      </c>
      <c r="AJ41" s="59">
        <f t="shared" si="1"/>
        <v>0</v>
      </c>
      <c r="AK41" s="60">
        <f t="shared" si="5"/>
        <v>0</v>
      </c>
      <c r="AL41" s="3"/>
      <c r="AM41" s="3"/>
    </row>
    <row r="42" spans="1:39" x14ac:dyDescent="0.2">
      <c r="A42" s="220" t="s">
        <v>63</v>
      </c>
      <c r="B42" s="221">
        <v>240650</v>
      </c>
      <c r="C42" s="140">
        <f>Oct!C42+Nov!C42+Dec!C42+'Jan 2022for Dec 2021'!C42</f>
        <v>0</v>
      </c>
      <c r="D42" s="140">
        <f>Oct!D42+Nov!D42+Dec!D42+'Jan 2022for Dec 2021'!D42</f>
        <v>0</v>
      </c>
      <c r="E42" s="140">
        <f>Oct!E42+Nov!E42+Dec!E42+'Jan 2022for Dec 2021'!E42</f>
        <v>0</v>
      </c>
      <c r="F42" s="140">
        <f>Oct!F42+Nov!F42+Dec!F42+'Jan 2022for Dec 2021'!F42</f>
        <v>0</v>
      </c>
      <c r="G42" s="140">
        <f>Oct!G42+Nov!G42+Dec!G42+'Jan 2022for Dec 2021'!G42</f>
        <v>0</v>
      </c>
      <c r="H42" s="140">
        <f>Oct!H42+Nov!H42+Dec!H42+'Jan 2022for Dec 2021'!H42</f>
        <v>0</v>
      </c>
      <c r="I42" s="140">
        <f>Oct!I42+Nov!I42+Dec!I42+'Jan 2022for Dec 2021'!I42</f>
        <v>0</v>
      </c>
      <c r="J42" s="140">
        <f>Oct!J42+Nov!J42+Dec!J42+'Jan 2022for Dec 2021'!J42</f>
        <v>0</v>
      </c>
      <c r="K42" s="140">
        <f>Oct!K42+Nov!K42+Dec!K42+'Jan 2022for Dec 2021'!K42</f>
        <v>0</v>
      </c>
      <c r="L42" s="140">
        <f>Oct!L42+Nov!L42+Dec!L42+'Jan 2022for Dec 2021'!L42</f>
        <v>0</v>
      </c>
      <c r="M42" s="140">
        <f>Oct!M42+Nov!M42+Dec!M42+'Jan 2022for Dec 2021'!M42</f>
        <v>0</v>
      </c>
      <c r="N42" s="140">
        <f>Oct!N42+Nov!N42+Dec!N42+'Jan 2022for Dec 2021'!N42</f>
        <v>0</v>
      </c>
      <c r="O42" s="140">
        <f>Oct!O42+Nov!O42+Dec!O42+'Jan 2022for Dec 2021'!O42</f>
        <v>0</v>
      </c>
      <c r="P42" s="140">
        <f>Oct!P42+Nov!P42+Dec!P42+'Jan 2022for Dec 2021'!P42</f>
        <v>0</v>
      </c>
      <c r="Q42" s="140">
        <f>Oct!Q42+Nov!Q42+Dec!Q42+'Jan 2022for Dec 2021'!Q42</f>
        <v>0</v>
      </c>
      <c r="R42" s="166">
        <f>Oct!R42+Nov!R42+Dec!R42+'Jan 2022for Dec 2021'!R42</f>
        <v>0</v>
      </c>
      <c r="S42" s="171">
        <f>Oct!T42+Nov!T42+Dec!S42+'Jan 2022for Dec 2021'!S42</f>
        <v>0</v>
      </c>
      <c r="T42" s="140"/>
      <c r="U42" s="170">
        <f t="shared" si="2"/>
        <v>0</v>
      </c>
      <c r="V42" s="170">
        <f t="shared" si="3"/>
        <v>0</v>
      </c>
      <c r="W42" s="170">
        <f t="shared" si="4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0"/>
        <v>0</v>
      </c>
      <c r="AJ42" s="59">
        <f t="shared" si="1"/>
        <v>0</v>
      </c>
      <c r="AK42" s="60">
        <f t="shared" si="5"/>
        <v>0</v>
      </c>
      <c r="AL42" s="3"/>
      <c r="AM42" s="3"/>
    </row>
    <row r="43" spans="1:39" x14ac:dyDescent="0.2">
      <c r="A43" s="220" t="s">
        <v>64</v>
      </c>
      <c r="B43" s="221">
        <v>240730</v>
      </c>
      <c r="C43" s="140">
        <f>Oct!C43+Nov!C43+Dec!C43+'Jan 2022for Dec 2021'!C43</f>
        <v>0</v>
      </c>
      <c r="D43" s="140">
        <f>Oct!D43+Nov!D43+Dec!D43+'Jan 2022for Dec 2021'!D43</f>
        <v>0</v>
      </c>
      <c r="E43" s="140">
        <f>Oct!E43+Nov!E43+Dec!E43+'Jan 2022for Dec 2021'!E43</f>
        <v>0</v>
      </c>
      <c r="F43" s="140">
        <f>Oct!F43+Nov!F43+Dec!F43+'Jan 2022for Dec 2021'!F43</f>
        <v>0</v>
      </c>
      <c r="G43" s="140">
        <f>Oct!G43+Nov!G43+Dec!G43+'Jan 2022for Dec 2021'!G43</f>
        <v>0</v>
      </c>
      <c r="H43" s="140">
        <f>Oct!H43+Nov!H43+Dec!H43+'Jan 2022for Dec 2021'!H43</f>
        <v>0</v>
      </c>
      <c r="I43" s="140">
        <f>Oct!I43+Nov!I43+Dec!I43+'Jan 2022for Dec 2021'!I43</f>
        <v>0</v>
      </c>
      <c r="J43" s="140">
        <f>Oct!J43+Nov!J43+Dec!J43+'Jan 2022for Dec 2021'!J43</f>
        <v>0</v>
      </c>
      <c r="K43" s="140">
        <f>Oct!K43+Nov!K43+Dec!K43+'Jan 2022for Dec 2021'!K43</f>
        <v>0</v>
      </c>
      <c r="L43" s="140">
        <f>Oct!L43+Nov!L43+Dec!L43+'Jan 2022for Dec 2021'!L43</f>
        <v>0</v>
      </c>
      <c r="M43" s="140">
        <f>Oct!M43+Nov!M43+Dec!M43+'Jan 2022for Dec 2021'!M43</f>
        <v>0</v>
      </c>
      <c r="N43" s="140">
        <f>Oct!N43+Nov!N43+Dec!N43+'Jan 2022for Dec 2021'!N43</f>
        <v>0</v>
      </c>
      <c r="O43" s="140">
        <f>Oct!O43+Nov!O43+Dec!O43+'Jan 2022for Dec 2021'!O43</f>
        <v>0</v>
      </c>
      <c r="P43" s="140">
        <f>Oct!P43+Nov!P43+Dec!P43+'Jan 2022for Dec 2021'!P43</f>
        <v>0</v>
      </c>
      <c r="Q43" s="140">
        <f>Oct!Q43+Nov!Q43+Dec!Q43+'Jan 2022for Dec 2021'!Q43</f>
        <v>0</v>
      </c>
      <c r="R43" s="166">
        <f>Oct!R43+Nov!R43+Dec!R43+'Jan 2022for Dec 2021'!R43</f>
        <v>0</v>
      </c>
      <c r="S43" s="171">
        <f>Oct!T43+Nov!T43+Dec!S43+'Jan 2022for Dec 2021'!S43</f>
        <v>0</v>
      </c>
      <c r="T43" s="140"/>
      <c r="U43" s="170">
        <f t="shared" si="2"/>
        <v>0</v>
      </c>
      <c r="V43" s="170">
        <f t="shared" si="3"/>
        <v>0</v>
      </c>
      <c r="W43" s="170">
        <f t="shared" si="4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ref="AI43:AI71" si="7">+G43*$AI$9</f>
        <v>0</v>
      </c>
      <c r="AJ43" s="59">
        <f t="shared" ref="AJ43:AJ71" si="8">+G43*$AJ$9</f>
        <v>0</v>
      </c>
      <c r="AK43" s="60">
        <f t="shared" si="5"/>
        <v>0</v>
      </c>
      <c r="AL43" s="3"/>
      <c r="AM43" s="3"/>
    </row>
    <row r="44" spans="1:39" x14ac:dyDescent="0.2">
      <c r="A44" s="220" t="s">
        <v>65</v>
      </c>
      <c r="B44" s="221">
        <v>240720</v>
      </c>
      <c r="C44" s="140">
        <f>Oct!C44+Nov!C44+Dec!C44+'Jan 2022for Dec 2021'!C44</f>
        <v>0</v>
      </c>
      <c r="D44" s="140">
        <f>Oct!D44+Nov!D44+Dec!D44+'Jan 2022for Dec 2021'!D44</f>
        <v>0</v>
      </c>
      <c r="E44" s="140">
        <f>Oct!E44+Nov!E44+Dec!E44+'Jan 2022for Dec 2021'!E44</f>
        <v>0</v>
      </c>
      <c r="F44" s="140">
        <f>Oct!F44+Nov!F44+Dec!F44+'Jan 2022for Dec 2021'!F44</f>
        <v>0</v>
      </c>
      <c r="G44" s="140">
        <f>Oct!G44+Nov!G44+Dec!G44+'Jan 2022for Dec 2021'!G44</f>
        <v>0</v>
      </c>
      <c r="H44" s="140">
        <f>Oct!H44+Nov!H44+Dec!H44+'Jan 2022for Dec 2021'!H44</f>
        <v>0</v>
      </c>
      <c r="I44" s="140">
        <f>Oct!I44+Nov!I44+Dec!I44+'Jan 2022for Dec 2021'!I44</f>
        <v>0</v>
      </c>
      <c r="J44" s="140">
        <f>Oct!J44+Nov!J44+Dec!J44+'Jan 2022for Dec 2021'!J44</f>
        <v>0</v>
      </c>
      <c r="K44" s="140">
        <f>Oct!K44+Nov!K44+Dec!K44+'Jan 2022for Dec 2021'!K44</f>
        <v>0</v>
      </c>
      <c r="L44" s="140">
        <f>Oct!L44+Nov!L44+Dec!L44+'Jan 2022for Dec 2021'!L44</f>
        <v>0</v>
      </c>
      <c r="M44" s="140">
        <f>Oct!M44+Nov!M44+Dec!M44+'Jan 2022for Dec 2021'!M44</f>
        <v>0</v>
      </c>
      <c r="N44" s="140">
        <f>Oct!N44+Nov!N44+Dec!N44+'Jan 2022for Dec 2021'!N44</f>
        <v>0</v>
      </c>
      <c r="O44" s="140">
        <f>Oct!O44+Nov!O44+Dec!O44+'Jan 2022for Dec 2021'!O44</f>
        <v>0</v>
      </c>
      <c r="P44" s="140">
        <f>Oct!P44+Nov!P44+Dec!P44+'Jan 2022for Dec 2021'!P44</f>
        <v>0</v>
      </c>
      <c r="Q44" s="140">
        <f>Oct!Q44+Nov!Q44+Dec!Q44+'Jan 2022for Dec 2021'!Q44</f>
        <v>0</v>
      </c>
      <c r="R44" s="166">
        <f>Oct!R44+Nov!R44+Dec!R44+'Jan 2022for Dec 2021'!R44</f>
        <v>0</v>
      </c>
      <c r="S44" s="171">
        <f>Oct!T44+Nov!T44+Dec!S44+'Jan 2022for Dec 2021'!S44</f>
        <v>0</v>
      </c>
      <c r="T44" s="140"/>
      <c r="U44" s="170">
        <f t="shared" si="2"/>
        <v>0</v>
      </c>
      <c r="V44" s="170">
        <f t="shared" si="3"/>
        <v>0</v>
      </c>
      <c r="W44" s="170">
        <f t="shared" si="4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7"/>
        <v>0</v>
      </c>
      <c r="AJ44" s="59">
        <f t="shared" si="8"/>
        <v>0</v>
      </c>
      <c r="AK44" s="60">
        <f t="shared" si="5"/>
        <v>0</v>
      </c>
      <c r="AL44" s="3"/>
      <c r="AM44" s="3"/>
    </row>
    <row r="45" spans="1:39" x14ac:dyDescent="0.2">
      <c r="A45" s="220" t="s">
        <v>66</v>
      </c>
      <c r="B45" s="221">
        <v>240865</v>
      </c>
      <c r="C45" s="140">
        <f>Oct!C45+Nov!C45+Dec!C45+'Jan 2022for Dec 2021'!C45</f>
        <v>0</v>
      </c>
      <c r="D45" s="140">
        <f>Oct!D45+Nov!D45+Dec!D45+'Jan 2022for Dec 2021'!D45</f>
        <v>0</v>
      </c>
      <c r="E45" s="140">
        <f>Oct!E45+Nov!E45+Dec!E45+'Jan 2022for Dec 2021'!E45</f>
        <v>0</v>
      </c>
      <c r="F45" s="140">
        <f>Oct!F45+Nov!F45+Dec!F45+'Jan 2022for Dec 2021'!F45</f>
        <v>0</v>
      </c>
      <c r="G45" s="140">
        <f>Oct!G45+Nov!G45+Dec!G45+'Jan 2022for Dec 2021'!G45</f>
        <v>0</v>
      </c>
      <c r="H45" s="140">
        <f>Oct!H45+Nov!H45+Dec!H45+'Jan 2022for Dec 2021'!H45</f>
        <v>0</v>
      </c>
      <c r="I45" s="140">
        <f>Oct!I45+Nov!I45+Dec!I45+'Jan 2022for Dec 2021'!I45</f>
        <v>0</v>
      </c>
      <c r="J45" s="140">
        <f>Oct!J45+Nov!J45+Dec!J45+'Jan 2022for Dec 2021'!J45</f>
        <v>0</v>
      </c>
      <c r="K45" s="140">
        <f>Oct!K45+Nov!K45+Dec!K45+'Jan 2022for Dec 2021'!K45</f>
        <v>0</v>
      </c>
      <c r="L45" s="140">
        <f>Oct!L45+Nov!L45+Dec!L45+'Jan 2022for Dec 2021'!L45</f>
        <v>0</v>
      </c>
      <c r="M45" s="140">
        <f>Oct!M45+Nov!M45+Dec!M45+'Jan 2022for Dec 2021'!M45</f>
        <v>0</v>
      </c>
      <c r="N45" s="140">
        <f>Oct!N45+Nov!N45+Dec!N45+'Jan 2022for Dec 2021'!N45</f>
        <v>0</v>
      </c>
      <c r="O45" s="140">
        <f>Oct!O45+Nov!O45+Dec!O45+'Jan 2022for Dec 2021'!O45</f>
        <v>0</v>
      </c>
      <c r="P45" s="140">
        <f>Oct!P45+Nov!P45+Dec!P45+'Jan 2022for Dec 2021'!P45</f>
        <v>0</v>
      </c>
      <c r="Q45" s="140">
        <f>Oct!Q45+Nov!Q45+Dec!Q45+'Jan 2022for Dec 2021'!Q45</f>
        <v>0</v>
      </c>
      <c r="R45" s="166">
        <f>Oct!R45+Nov!R45+Dec!R45+'Jan 2022for Dec 2021'!R45</f>
        <v>0</v>
      </c>
      <c r="S45" s="171">
        <f>Oct!T45+Nov!T45+Dec!S45+'Jan 2022for Dec 2021'!S45</f>
        <v>0</v>
      </c>
      <c r="T45" s="140"/>
      <c r="U45" s="170">
        <f t="shared" si="2"/>
        <v>0</v>
      </c>
      <c r="V45" s="170">
        <f t="shared" si="3"/>
        <v>0</v>
      </c>
      <c r="W45" s="170">
        <f t="shared" si="4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7"/>
        <v>0</v>
      </c>
      <c r="AJ45" s="59">
        <f t="shared" si="8"/>
        <v>0</v>
      </c>
      <c r="AK45" s="60">
        <f t="shared" si="5"/>
        <v>0</v>
      </c>
      <c r="AL45" s="3"/>
      <c r="AM45" s="3"/>
    </row>
    <row r="46" spans="1:39" x14ac:dyDescent="0.2">
      <c r="A46" s="222" t="s">
        <v>67</v>
      </c>
      <c r="B46" s="221">
        <v>241250</v>
      </c>
      <c r="C46" s="140">
        <f>Oct!C46+Nov!C46+Dec!C46+'Jan 2022for Dec 2021'!C46</f>
        <v>0</v>
      </c>
      <c r="D46" s="140">
        <f>Oct!D46+Nov!D46+Dec!D46+'Jan 2022for Dec 2021'!D46</f>
        <v>0</v>
      </c>
      <c r="E46" s="140">
        <f>Oct!E46+Nov!E46+Dec!E46+'Jan 2022for Dec 2021'!E46</f>
        <v>0</v>
      </c>
      <c r="F46" s="140">
        <f>Oct!F46+Nov!F46+Dec!F46+'Jan 2022for Dec 2021'!F46</f>
        <v>0</v>
      </c>
      <c r="G46" s="140">
        <f>Oct!G46+Nov!G46+Dec!G46+'Jan 2022for Dec 2021'!G46</f>
        <v>0</v>
      </c>
      <c r="H46" s="140">
        <f>Oct!H46+Nov!H46+Dec!H46+'Jan 2022for Dec 2021'!H46</f>
        <v>0</v>
      </c>
      <c r="I46" s="140">
        <f>Oct!I46+Nov!I46+Dec!I46+'Jan 2022for Dec 2021'!I46</f>
        <v>0</v>
      </c>
      <c r="J46" s="140">
        <f>Oct!J46+Nov!J46+Dec!J46+'Jan 2022for Dec 2021'!J46</f>
        <v>0</v>
      </c>
      <c r="K46" s="140">
        <f>Oct!K46+Nov!K46+Dec!K46+'Jan 2022for Dec 2021'!K46</f>
        <v>0</v>
      </c>
      <c r="L46" s="140">
        <f>Oct!L46+Nov!L46+Dec!L46+'Jan 2022for Dec 2021'!L46</f>
        <v>0</v>
      </c>
      <c r="M46" s="140">
        <f>Oct!M46+Nov!M46+Dec!M46+'Jan 2022for Dec 2021'!M46</f>
        <v>0</v>
      </c>
      <c r="N46" s="140">
        <f>Oct!N46+Nov!N46+Dec!N46+'Jan 2022for Dec 2021'!N46</f>
        <v>0</v>
      </c>
      <c r="O46" s="140">
        <f>Oct!O46+Nov!O46+Dec!O46+'Jan 2022for Dec 2021'!O46</f>
        <v>0</v>
      </c>
      <c r="P46" s="140">
        <f>Oct!P46+Nov!P46+Dec!P46+'Jan 2022for Dec 2021'!P46</f>
        <v>0</v>
      </c>
      <c r="Q46" s="140">
        <f>Oct!Q46+Nov!Q46+Dec!Q46+'Jan 2022for Dec 2021'!Q46</f>
        <v>0</v>
      </c>
      <c r="R46" s="166">
        <f>Oct!R46+Nov!R46+Dec!R46+'Jan 2022for Dec 2021'!R46</f>
        <v>0</v>
      </c>
      <c r="S46" s="171">
        <f>Oct!T46+Nov!T46+Dec!S46+'Jan 2022for Dec 2021'!S46</f>
        <v>0</v>
      </c>
      <c r="T46" s="140"/>
      <c r="U46" s="170">
        <f t="shared" si="2"/>
        <v>0</v>
      </c>
      <c r="V46" s="170">
        <f t="shared" si="3"/>
        <v>0</v>
      </c>
      <c r="W46" s="170">
        <f t="shared" si="4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7"/>
        <v>0</v>
      </c>
      <c r="AJ46" s="59">
        <f t="shared" si="8"/>
        <v>0</v>
      </c>
      <c r="AK46" s="60">
        <f t="shared" si="5"/>
        <v>0</v>
      </c>
      <c r="AL46" s="3"/>
      <c r="AM46" s="3"/>
    </row>
    <row r="47" spans="1:39" x14ac:dyDescent="0.2">
      <c r="A47" s="220" t="s">
        <v>68</v>
      </c>
      <c r="B47" s="221">
        <v>241262</v>
      </c>
      <c r="C47" s="140">
        <f>Oct!C47+Nov!C47+Dec!C47+'Jan 2022for Dec 2021'!C47</f>
        <v>0</v>
      </c>
      <c r="D47" s="140">
        <f>Oct!D47+Nov!D47+Dec!D47+'Jan 2022for Dec 2021'!D47</f>
        <v>0</v>
      </c>
      <c r="E47" s="140">
        <f>Oct!E47+Nov!E47+Dec!E47+'Jan 2022for Dec 2021'!E47</f>
        <v>0</v>
      </c>
      <c r="F47" s="140">
        <f>Oct!F47+Nov!F47+Dec!F47+'Jan 2022for Dec 2021'!F47</f>
        <v>0</v>
      </c>
      <c r="G47" s="140">
        <f>Oct!G47+Nov!G47+Dec!G47+'Jan 2022for Dec 2021'!G47</f>
        <v>0</v>
      </c>
      <c r="H47" s="140">
        <f>Oct!H47+Nov!H47+Dec!H47+'Jan 2022for Dec 2021'!H47</f>
        <v>0</v>
      </c>
      <c r="I47" s="140">
        <f>Oct!I47+Nov!I47+Dec!I47+'Jan 2022for Dec 2021'!I47</f>
        <v>0</v>
      </c>
      <c r="J47" s="140">
        <f>Oct!J47+Nov!J47+Dec!J47+'Jan 2022for Dec 2021'!J47</f>
        <v>0</v>
      </c>
      <c r="K47" s="140">
        <f>Oct!K47+Nov!K47+Dec!K47+'Jan 2022for Dec 2021'!K47</f>
        <v>0</v>
      </c>
      <c r="L47" s="140">
        <f>Oct!L47+Nov!L47+Dec!L47+'Jan 2022for Dec 2021'!L47</f>
        <v>0</v>
      </c>
      <c r="M47" s="140">
        <f>Oct!M47+Nov!M47+Dec!M47+'Jan 2022for Dec 2021'!M47</f>
        <v>0</v>
      </c>
      <c r="N47" s="140">
        <f>Oct!N47+Nov!N47+Dec!N47+'Jan 2022for Dec 2021'!N47</f>
        <v>0</v>
      </c>
      <c r="O47" s="140">
        <f>Oct!O47+Nov!O47+Dec!O47+'Jan 2022for Dec 2021'!O47</f>
        <v>0</v>
      </c>
      <c r="P47" s="140">
        <f>Oct!P47+Nov!P47+Dec!P47+'Jan 2022for Dec 2021'!P47</f>
        <v>0</v>
      </c>
      <c r="Q47" s="140">
        <f>Oct!Q47+Nov!Q47+Dec!Q47+'Jan 2022for Dec 2021'!Q47</f>
        <v>0</v>
      </c>
      <c r="R47" s="166">
        <f>Oct!R47+Nov!R47+Dec!R47+'Jan 2022for Dec 2021'!R47</f>
        <v>0</v>
      </c>
      <c r="S47" s="171">
        <f>Oct!T47+Nov!T47+Dec!S47+'Jan 2022for Dec 2021'!S47</f>
        <v>0</v>
      </c>
      <c r="T47" s="140"/>
      <c r="U47" s="170">
        <f t="shared" si="2"/>
        <v>0</v>
      </c>
      <c r="V47" s="170">
        <f t="shared" si="3"/>
        <v>0</v>
      </c>
      <c r="W47" s="170">
        <f t="shared" si="4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7"/>
        <v>0</v>
      </c>
      <c r="AJ47" s="59">
        <f t="shared" si="8"/>
        <v>0</v>
      </c>
      <c r="AK47" s="60">
        <f t="shared" si="5"/>
        <v>0</v>
      </c>
      <c r="AL47" s="3"/>
      <c r="AM47" s="3"/>
    </row>
    <row r="48" spans="1:39" x14ac:dyDescent="0.2">
      <c r="A48" s="220" t="s">
        <v>69</v>
      </c>
      <c r="B48" s="221">
        <v>241270</v>
      </c>
      <c r="C48" s="140">
        <f>Oct!C48+Nov!C48+Dec!C48+'Jan 2022for Dec 2021'!C48</f>
        <v>0</v>
      </c>
      <c r="D48" s="140">
        <f>Oct!D48+Nov!D48+Dec!D48+'Jan 2022for Dec 2021'!D48</f>
        <v>0</v>
      </c>
      <c r="E48" s="140">
        <f>Oct!E48+Nov!E48+Dec!E48+'Jan 2022for Dec 2021'!E48</f>
        <v>0</v>
      </c>
      <c r="F48" s="140">
        <f>Oct!F48+Nov!F48+Dec!F48+'Jan 2022for Dec 2021'!F48</f>
        <v>0</v>
      </c>
      <c r="G48" s="140">
        <f>Oct!G48+Nov!G48+Dec!G48+'Jan 2022for Dec 2021'!G48</f>
        <v>0</v>
      </c>
      <c r="H48" s="140">
        <f>Oct!H48+Nov!H48+Dec!H48+'Jan 2022for Dec 2021'!H48</f>
        <v>0</v>
      </c>
      <c r="I48" s="140">
        <f>Oct!I48+Nov!I48+Dec!I48+'Jan 2022for Dec 2021'!I48</f>
        <v>0</v>
      </c>
      <c r="J48" s="140">
        <f>Oct!J48+Nov!J48+Dec!J48+'Jan 2022for Dec 2021'!J48</f>
        <v>0</v>
      </c>
      <c r="K48" s="140">
        <f>Oct!K48+Nov!K48+Dec!K48+'Jan 2022for Dec 2021'!K48</f>
        <v>0</v>
      </c>
      <c r="L48" s="140">
        <f>Oct!L48+Nov!L48+Dec!L48+'Jan 2022for Dec 2021'!L48</f>
        <v>0</v>
      </c>
      <c r="M48" s="140">
        <f>Oct!M48+Nov!M48+Dec!M48+'Jan 2022for Dec 2021'!M48</f>
        <v>0</v>
      </c>
      <c r="N48" s="140">
        <f>Oct!N48+Nov!N48+Dec!N48+'Jan 2022for Dec 2021'!N48</f>
        <v>0</v>
      </c>
      <c r="O48" s="140">
        <f>Oct!O48+Nov!O48+Dec!O48+'Jan 2022for Dec 2021'!O48</f>
        <v>0</v>
      </c>
      <c r="P48" s="140">
        <f>Oct!P48+Nov!P48+Dec!P48+'Jan 2022for Dec 2021'!P48</f>
        <v>0</v>
      </c>
      <c r="Q48" s="140">
        <f>Oct!Q48+Nov!Q48+Dec!Q48+'Jan 2022for Dec 2021'!Q48</f>
        <v>0</v>
      </c>
      <c r="R48" s="166">
        <f>Oct!R48+Nov!R48+Dec!R48+'Jan 2022for Dec 2021'!R48</f>
        <v>0</v>
      </c>
      <c r="S48" s="171">
        <f>Oct!T48+Nov!T48+Dec!S48+'Jan 2022for Dec 2021'!S48</f>
        <v>0</v>
      </c>
      <c r="T48" s="140"/>
      <c r="U48" s="170">
        <f t="shared" si="2"/>
        <v>0</v>
      </c>
      <c r="V48" s="170">
        <f t="shared" si="3"/>
        <v>0</v>
      </c>
      <c r="W48" s="170">
        <f t="shared" si="4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7"/>
        <v>0</v>
      </c>
      <c r="AJ48" s="59">
        <f t="shared" si="8"/>
        <v>0</v>
      </c>
      <c r="AK48" s="60">
        <f t="shared" si="5"/>
        <v>0</v>
      </c>
      <c r="AL48" s="3"/>
      <c r="AM48" s="3"/>
    </row>
    <row r="49" spans="1:40" x14ac:dyDescent="0.2">
      <c r="A49" s="220" t="s">
        <v>70</v>
      </c>
      <c r="B49" s="221">
        <v>241265</v>
      </c>
      <c r="C49" s="140">
        <f>Oct!C49+Nov!C49+Dec!C49+'Jan 2022for Dec 2021'!C49</f>
        <v>0</v>
      </c>
      <c r="D49" s="140">
        <f>Oct!D49+Nov!D49+Dec!D49+'Jan 2022for Dec 2021'!D49</f>
        <v>0</v>
      </c>
      <c r="E49" s="140">
        <f>Oct!E49+Nov!E49+Dec!E49+'Jan 2022for Dec 2021'!E49</f>
        <v>0</v>
      </c>
      <c r="F49" s="140">
        <f>Oct!F49+Nov!F49+Dec!F49+'Jan 2022for Dec 2021'!F49</f>
        <v>0</v>
      </c>
      <c r="G49" s="140">
        <f>Oct!G49+Nov!G49+Dec!G49+'Jan 2022for Dec 2021'!G49</f>
        <v>0</v>
      </c>
      <c r="H49" s="140">
        <f>Oct!H49+Nov!H49+Dec!H49+'Jan 2022for Dec 2021'!H49</f>
        <v>0</v>
      </c>
      <c r="I49" s="140">
        <f>Oct!I49+Nov!I49+Dec!I49+'Jan 2022for Dec 2021'!I49</f>
        <v>0</v>
      </c>
      <c r="J49" s="140">
        <f>Oct!J49+Nov!J49+Dec!J49+'Jan 2022for Dec 2021'!J49</f>
        <v>0</v>
      </c>
      <c r="K49" s="140">
        <f>Oct!K49+Nov!K49+Dec!K49+'Jan 2022for Dec 2021'!K49</f>
        <v>0</v>
      </c>
      <c r="L49" s="140">
        <f>Oct!L49+Nov!L49+Dec!L49+'Jan 2022for Dec 2021'!L49</f>
        <v>0</v>
      </c>
      <c r="M49" s="140">
        <f>Oct!M49+Nov!M49+Dec!M49+'Jan 2022for Dec 2021'!M49</f>
        <v>0</v>
      </c>
      <c r="N49" s="140">
        <f>Oct!N49+Nov!N49+Dec!N49+'Jan 2022for Dec 2021'!N49</f>
        <v>0</v>
      </c>
      <c r="O49" s="140">
        <f>Oct!O49+Nov!O49+Dec!O49+'Jan 2022for Dec 2021'!O49</f>
        <v>0</v>
      </c>
      <c r="P49" s="140">
        <f>Oct!P49+Nov!P49+Dec!P49+'Jan 2022for Dec 2021'!P49</f>
        <v>0</v>
      </c>
      <c r="Q49" s="140">
        <f>Oct!Q49+Nov!Q49+Dec!Q49+'Jan 2022for Dec 2021'!Q49</f>
        <v>0</v>
      </c>
      <c r="R49" s="166">
        <f>Oct!R49+Nov!R49+Dec!R49+'Jan 2022for Dec 2021'!R49</f>
        <v>0</v>
      </c>
      <c r="S49" s="171">
        <f>Oct!T49+Nov!T49+Dec!S49+'Jan 2022for Dec 2021'!S49</f>
        <v>0</v>
      </c>
      <c r="T49" s="140"/>
      <c r="U49" s="170">
        <f t="shared" si="2"/>
        <v>0</v>
      </c>
      <c r="V49" s="170">
        <f t="shared" si="3"/>
        <v>0</v>
      </c>
      <c r="W49" s="170">
        <f t="shared" si="4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7"/>
        <v>0</v>
      </c>
      <c r="AJ49" s="59">
        <f t="shared" si="8"/>
        <v>0</v>
      </c>
      <c r="AK49" s="60">
        <f t="shared" si="5"/>
        <v>0</v>
      </c>
      <c r="AL49" s="3"/>
      <c r="AM49" s="3"/>
    </row>
    <row r="50" spans="1:40" x14ac:dyDescent="0.2">
      <c r="A50" s="220" t="s">
        <v>71</v>
      </c>
      <c r="B50" s="221">
        <v>241275</v>
      </c>
      <c r="C50" s="140">
        <f>Oct!C50+Nov!C50+Dec!C50+'Jan 2022for Dec 2021'!C50</f>
        <v>0</v>
      </c>
      <c r="D50" s="140">
        <f>Oct!D50+Nov!D50+Dec!D50+'Jan 2022for Dec 2021'!D50</f>
        <v>0</v>
      </c>
      <c r="E50" s="140">
        <f>Oct!E50+Nov!E50+Dec!E50+'Jan 2022for Dec 2021'!E50</f>
        <v>0</v>
      </c>
      <c r="F50" s="140">
        <f>Oct!F50+Nov!F50+Dec!F50+'Jan 2022for Dec 2021'!F50</f>
        <v>0</v>
      </c>
      <c r="G50" s="140">
        <f>Oct!G50+Nov!G50+Dec!G50+'Jan 2022for Dec 2021'!G50</f>
        <v>0</v>
      </c>
      <c r="H50" s="140">
        <f>Oct!H50+Nov!H50+Dec!H50+'Jan 2022for Dec 2021'!H50</f>
        <v>0</v>
      </c>
      <c r="I50" s="140">
        <f>Oct!I50+Nov!I50+Dec!I50+'Jan 2022for Dec 2021'!I50</f>
        <v>0</v>
      </c>
      <c r="J50" s="140">
        <f>Oct!J50+Nov!J50+Dec!J50+'Jan 2022for Dec 2021'!J50</f>
        <v>0</v>
      </c>
      <c r="K50" s="140">
        <f>Oct!K50+Nov!K50+Dec!K50+'Jan 2022for Dec 2021'!K50</f>
        <v>0</v>
      </c>
      <c r="L50" s="140">
        <f>Oct!L50+Nov!L50+Dec!L50+'Jan 2022for Dec 2021'!L50</f>
        <v>0</v>
      </c>
      <c r="M50" s="140">
        <f>Oct!M50+Nov!M50+Dec!M50+'Jan 2022for Dec 2021'!M50</f>
        <v>0</v>
      </c>
      <c r="N50" s="140">
        <f>Oct!N50+Nov!N50+Dec!N50+'Jan 2022for Dec 2021'!N50</f>
        <v>0</v>
      </c>
      <c r="O50" s="140">
        <f>Oct!O50+Nov!O50+Dec!O50+'Jan 2022for Dec 2021'!O50</f>
        <v>0</v>
      </c>
      <c r="P50" s="140">
        <f>Oct!P50+Nov!P50+Dec!P50+'Jan 2022for Dec 2021'!P50</f>
        <v>0</v>
      </c>
      <c r="Q50" s="140">
        <f>Oct!Q50+Nov!Q50+Dec!Q50+'Jan 2022for Dec 2021'!Q50</f>
        <v>0</v>
      </c>
      <c r="R50" s="166">
        <f>Oct!R50+Nov!R50+Dec!R50+'Jan 2022for Dec 2021'!R50</f>
        <v>0</v>
      </c>
      <c r="S50" s="171">
        <f>Oct!T50+Nov!T50+Dec!S50+'Jan 2022for Dec 2021'!S50</f>
        <v>0</v>
      </c>
      <c r="T50" s="140"/>
      <c r="U50" s="170">
        <f t="shared" si="2"/>
        <v>0</v>
      </c>
      <c r="V50" s="170">
        <f t="shared" si="3"/>
        <v>0</v>
      </c>
      <c r="W50" s="170">
        <f t="shared" si="4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7"/>
        <v>0</v>
      </c>
      <c r="AJ50" s="59">
        <f t="shared" si="8"/>
        <v>0</v>
      </c>
      <c r="AK50" s="60">
        <f t="shared" si="5"/>
        <v>0</v>
      </c>
      <c r="AL50" s="3"/>
      <c r="AM50" s="3"/>
    </row>
    <row r="51" spans="1:40" x14ac:dyDescent="0.2">
      <c r="A51" s="220" t="s">
        <v>72</v>
      </c>
      <c r="B51" s="221">
        <v>240750</v>
      </c>
      <c r="C51" s="140">
        <f>Oct!C51+Nov!C51+Dec!C51+'Jan 2022for Dec 2021'!C51</f>
        <v>0</v>
      </c>
      <c r="D51" s="140">
        <f>Oct!D51+Nov!D51+Dec!D51+'Jan 2022for Dec 2021'!D51</f>
        <v>0</v>
      </c>
      <c r="E51" s="140">
        <f>Oct!E51+Nov!E51+Dec!E51+'Jan 2022for Dec 2021'!E51</f>
        <v>0</v>
      </c>
      <c r="F51" s="140">
        <f>Oct!F51+Nov!F51+Dec!F51+'Jan 2022for Dec 2021'!F51</f>
        <v>0</v>
      </c>
      <c r="G51" s="140">
        <f>Oct!G51+Nov!G51+Dec!G51+'Jan 2022for Dec 2021'!G51</f>
        <v>0</v>
      </c>
      <c r="H51" s="140">
        <f>Oct!H51+Nov!H51+Dec!H51+'Jan 2022for Dec 2021'!H51</f>
        <v>0</v>
      </c>
      <c r="I51" s="140">
        <f>Oct!I51+Nov!I51+Dec!I51+'Jan 2022for Dec 2021'!I51</f>
        <v>0</v>
      </c>
      <c r="J51" s="140">
        <f>Oct!J51+Nov!J51+Dec!J51+'Jan 2022for Dec 2021'!J51</f>
        <v>0</v>
      </c>
      <c r="K51" s="140">
        <f>Oct!K51+Nov!K51+Dec!K51+'Jan 2022for Dec 2021'!K51</f>
        <v>0</v>
      </c>
      <c r="L51" s="140">
        <f>Oct!L51+Nov!L51+Dec!L51+'Jan 2022for Dec 2021'!L51</f>
        <v>0</v>
      </c>
      <c r="M51" s="140">
        <f>Oct!M51+Nov!M51+Dec!M51+'Jan 2022for Dec 2021'!M51</f>
        <v>0</v>
      </c>
      <c r="N51" s="140">
        <f>Oct!N51+Nov!N51+Dec!N51+'Jan 2022for Dec 2021'!N51</f>
        <v>0</v>
      </c>
      <c r="O51" s="140">
        <f>Oct!O51+Nov!O51+Dec!O51+'Jan 2022for Dec 2021'!O51</f>
        <v>0</v>
      </c>
      <c r="P51" s="140">
        <f>Oct!P51+Nov!P51+Dec!P51+'Jan 2022for Dec 2021'!P51</f>
        <v>0</v>
      </c>
      <c r="Q51" s="140">
        <f>Oct!Q51+Nov!Q51+Dec!Q51+'Jan 2022for Dec 2021'!Q51</f>
        <v>0</v>
      </c>
      <c r="R51" s="166">
        <f>Oct!R51+Nov!R51+Dec!R51+'Jan 2022for Dec 2021'!R51</f>
        <v>0</v>
      </c>
      <c r="S51" s="171">
        <f>Oct!T51+Nov!T51+Dec!S51+'Jan 2022for Dec 2021'!S51</f>
        <v>0</v>
      </c>
      <c r="T51" s="140"/>
      <c r="U51" s="170">
        <f t="shared" si="2"/>
        <v>0</v>
      </c>
      <c r="V51" s="170">
        <f t="shared" si="3"/>
        <v>0</v>
      </c>
      <c r="W51" s="170">
        <f t="shared" si="4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7"/>
        <v>0</v>
      </c>
      <c r="AJ51" s="59">
        <f t="shared" si="8"/>
        <v>0</v>
      </c>
      <c r="AK51" s="60">
        <f t="shared" si="5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140">
        <f>Oct!C52+Nov!C52+Dec!C52+'Jan 2022for Dec 2021'!C52</f>
        <v>0</v>
      </c>
      <c r="D52" s="140">
        <f>Oct!D52+Nov!D52+Dec!D52+'Jan 2022for Dec 2021'!D52</f>
        <v>0</v>
      </c>
      <c r="E52" s="140">
        <f>Oct!E52+Nov!E52+Dec!E52+'Jan 2022for Dec 2021'!E52</f>
        <v>0</v>
      </c>
      <c r="F52" s="140">
        <f>Oct!F52+Nov!F52+Dec!F52+'Jan 2022for Dec 2021'!F52</f>
        <v>0</v>
      </c>
      <c r="G52" s="140">
        <f>Oct!G52+Nov!G52+Dec!G52+'Jan 2022for Dec 2021'!G52</f>
        <v>0</v>
      </c>
      <c r="H52" s="140">
        <f>Oct!H52+Nov!H52+Dec!H52+'Jan 2022for Dec 2021'!H52</f>
        <v>0</v>
      </c>
      <c r="I52" s="140">
        <f>Oct!I52+Nov!I52+Dec!I52+'Jan 2022for Dec 2021'!I52</f>
        <v>0</v>
      </c>
      <c r="J52" s="140">
        <f>Oct!J52+Nov!J52+Dec!J52+'Jan 2022for Dec 2021'!J52</f>
        <v>0</v>
      </c>
      <c r="K52" s="140">
        <f>Oct!K52+Nov!K52+Dec!K52+'Jan 2022for Dec 2021'!K52</f>
        <v>0</v>
      </c>
      <c r="L52" s="140">
        <f>Oct!L52+Nov!L52+Dec!L52+'Jan 2022for Dec 2021'!L52</f>
        <v>0</v>
      </c>
      <c r="M52" s="140">
        <f>Oct!M52+Nov!M52+Dec!M52+'Jan 2022for Dec 2021'!M52</f>
        <v>0</v>
      </c>
      <c r="N52" s="140">
        <f>Oct!N52+Nov!N52+Dec!N52+'Jan 2022for Dec 2021'!N52</f>
        <v>0</v>
      </c>
      <c r="O52" s="140">
        <f>Oct!O52+Nov!O52+Dec!O52+'Jan 2022for Dec 2021'!O52</f>
        <v>0</v>
      </c>
      <c r="P52" s="140">
        <f>Oct!P52+Nov!P52+Dec!P52+'Jan 2022for Dec 2021'!P52</f>
        <v>0</v>
      </c>
      <c r="Q52" s="140">
        <f>Oct!Q52+Nov!Q52+Dec!Q52+'Jan 2022for Dec 2021'!Q52</f>
        <v>0</v>
      </c>
      <c r="R52" s="166">
        <f>Oct!R52+Nov!R52+Dec!R52+'Jan 2022for Dec 2021'!R52</f>
        <v>0</v>
      </c>
      <c r="S52" s="171">
        <f>Oct!T52+Nov!T52+Dec!S52+'Jan 2022for Dec 2021'!S52</f>
        <v>0</v>
      </c>
      <c r="T52" s="140"/>
      <c r="U52" s="170">
        <f t="shared" si="2"/>
        <v>0</v>
      </c>
      <c r="V52" s="170">
        <f t="shared" si="3"/>
        <v>0</v>
      </c>
      <c r="W52" s="170">
        <f t="shared" si="4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7"/>
        <v>0</v>
      </c>
      <c r="AJ52" s="59">
        <f t="shared" si="8"/>
        <v>0</v>
      </c>
      <c r="AK52" s="60">
        <f t="shared" si="5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140">
        <f>Oct!C53+Nov!C53+Dec!C53+'Jan 2022for Dec 2021'!C53</f>
        <v>0</v>
      </c>
      <c r="D53" s="140">
        <f>Oct!D53+Nov!D53+Dec!D53+'Jan 2022for Dec 2021'!D53</f>
        <v>0</v>
      </c>
      <c r="E53" s="140">
        <f>Oct!E53+Nov!E53+Dec!E53+'Jan 2022for Dec 2021'!E53</f>
        <v>0</v>
      </c>
      <c r="F53" s="140">
        <f>Oct!F53+Nov!F53+Dec!F53+'Jan 2022for Dec 2021'!F53</f>
        <v>0</v>
      </c>
      <c r="G53" s="140">
        <f>Oct!G53+Nov!G53+Dec!G53+'Jan 2022for Dec 2021'!G53</f>
        <v>0</v>
      </c>
      <c r="H53" s="140">
        <f>Oct!H53+Nov!H53+Dec!H53+'Jan 2022for Dec 2021'!H53</f>
        <v>0</v>
      </c>
      <c r="I53" s="140">
        <f>Oct!I53+Nov!I53+Dec!I53+'Jan 2022for Dec 2021'!I53</f>
        <v>0</v>
      </c>
      <c r="J53" s="140">
        <f>Oct!J53+Nov!J53+Dec!J53+'Jan 2022for Dec 2021'!J53</f>
        <v>0</v>
      </c>
      <c r="K53" s="140">
        <f>Oct!K53+Nov!K53+Dec!K53+'Jan 2022for Dec 2021'!K53</f>
        <v>0</v>
      </c>
      <c r="L53" s="140">
        <f>Oct!L53+Nov!L53+Dec!L53+'Jan 2022for Dec 2021'!L53</f>
        <v>0</v>
      </c>
      <c r="M53" s="140">
        <f>Oct!M53+Nov!M53+Dec!M53+'Jan 2022for Dec 2021'!M53</f>
        <v>0</v>
      </c>
      <c r="N53" s="140">
        <f>Oct!N53+Nov!N53+Dec!N53+'Jan 2022for Dec 2021'!N53</f>
        <v>0</v>
      </c>
      <c r="O53" s="140">
        <f>Oct!O53+Nov!O53+Dec!O53+'Jan 2022for Dec 2021'!O53</f>
        <v>0</v>
      </c>
      <c r="P53" s="140">
        <f>Oct!P53+Nov!P53+Dec!P53+'Jan 2022for Dec 2021'!P53</f>
        <v>0</v>
      </c>
      <c r="Q53" s="140">
        <f>Oct!Q53+Nov!Q53+Dec!Q53+'Jan 2022for Dec 2021'!Q53</f>
        <v>0</v>
      </c>
      <c r="R53" s="166">
        <f>Oct!R53+Nov!R53+Dec!R53+'Jan 2022for Dec 2021'!R53</f>
        <v>0</v>
      </c>
      <c r="S53" s="171">
        <f>Oct!T53+Nov!T53+Dec!S53+'Jan 2022for Dec 2021'!S53</f>
        <v>0</v>
      </c>
      <c r="T53" s="140"/>
      <c r="U53" s="170">
        <f t="shared" si="2"/>
        <v>0</v>
      </c>
      <c r="V53" s="170">
        <f t="shared" si="3"/>
        <v>0</v>
      </c>
      <c r="W53" s="170">
        <f t="shared" si="4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7"/>
        <v>0</v>
      </c>
      <c r="AJ53" s="59">
        <f t="shared" si="8"/>
        <v>0</v>
      </c>
      <c r="AK53" s="60">
        <f t="shared" si="5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140">
        <f>Oct!C54+Nov!C54+Dec!C54+'Jan 2022for Dec 2021'!C54</f>
        <v>0</v>
      </c>
      <c r="D54" s="140">
        <f>Oct!D54+Nov!D54+Dec!D54+'Jan 2022for Dec 2021'!D54</f>
        <v>0</v>
      </c>
      <c r="E54" s="140">
        <f>Oct!E54+Nov!E54+Dec!E54+'Jan 2022for Dec 2021'!E54</f>
        <v>0</v>
      </c>
      <c r="F54" s="140">
        <f>Oct!F54+Nov!F54+Dec!F54+'Jan 2022for Dec 2021'!F54</f>
        <v>0</v>
      </c>
      <c r="G54" s="140">
        <f>Oct!G54+Nov!G54+Dec!G54+'Jan 2022for Dec 2021'!G54</f>
        <v>0</v>
      </c>
      <c r="H54" s="140">
        <f>Oct!H54+Nov!H54+Dec!H54+'Jan 2022for Dec 2021'!H54</f>
        <v>0</v>
      </c>
      <c r="I54" s="140">
        <f>Oct!I54+Nov!I54+Dec!I54+'Jan 2022for Dec 2021'!I54</f>
        <v>0</v>
      </c>
      <c r="J54" s="140">
        <f>Oct!J54+Nov!J54+Dec!J54+'Jan 2022for Dec 2021'!J54</f>
        <v>0</v>
      </c>
      <c r="K54" s="140">
        <f>Oct!K54+Nov!K54+Dec!K54+'Jan 2022for Dec 2021'!K54</f>
        <v>0</v>
      </c>
      <c r="L54" s="140">
        <f>Oct!L54+Nov!L54+Dec!L54+'Jan 2022for Dec 2021'!L54</f>
        <v>0</v>
      </c>
      <c r="M54" s="140">
        <f>Oct!M54+Nov!M54+Dec!M54+'Jan 2022for Dec 2021'!M54</f>
        <v>0</v>
      </c>
      <c r="N54" s="140">
        <f>Oct!N54+Nov!N54+Dec!N54+'Jan 2022for Dec 2021'!N54</f>
        <v>0</v>
      </c>
      <c r="O54" s="140">
        <f>Oct!O54+Nov!O54+Dec!O54+'Jan 2022for Dec 2021'!O54</f>
        <v>0</v>
      </c>
      <c r="P54" s="140">
        <f>Oct!P54+Nov!P54+Dec!P54+'Jan 2022for Dec 2021'!P54</f>
        <v>0</v>
      </c>
      <c r="Q54" s="140">
        <f>Oct!Q54+Nov!Q54+Dec!Q54+'Jan 2022for Dec 2021'!Q54</f>
        <v>0</v>
      </c>
      <c r="R54" s="166">
        <f>Oct!R54+Nov!R54+Dec!R54+'Jan 2022for Dec 2021'!R54</f>
        <v>0</v>
      </c>
      <c r="S54" s="171">
        <f>Oct!T54+Nov!T54+Dec!S54+'Jan 2022for Dec 2021'!S54</f>
        <v>0</v>
      </c>
      <c r="T54" s="140"/>
      <c r="U54" s="170">
        <f t="shared" si="2"/>
        <v>0</v>
      </c>
      <c r="V54" s="170">
        <f t="shared" si="3"/>
        <v>0</v>
      </c>
      <c r="W54" s="170">
        <f t="shared" si="4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7"/>
        <v>0</v>
      </c>
      <c r="AJ54" s="59">
        <f t="shared" si="8"/>
        <v>0</v>
      </c>
      <c r="AK54" s="60">
        <f t="shared" si="5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140">
        <f>Oct!C55+Nov!C55+Dec!C55+'Jan 2022for Dec 2021'!C55</f>
        <v>0</v>
      </c>
      <c r="D55" s="140">
        <f>Oct!D55+Nov!D55+Dec!D55+'Jan 2022for Dec 2021'!D55</f>
        <v>0</v>
      </c>
      <c r="E55" s="140">
        <f>Oct!E55+Nov!E55+Dec!E55+'Jan 2022for Dec 2021'!E55</f>
        <v>0</v>
      </c>
      <c r="F55" s="140">
        <f>Oct!F55+Nov!F55+Dec!F55+'Jan 2022for Dec 2021'!F55</f>
        <v>0</v>
      </c>
      <c r="G55" s="140">
        <f>Oct!G55+Nov!G55+Dec!G55+'Jan 2022for Dec 2021'!G55</f>
        <v>0</v>
      </c>
      <c r="H55" s="140">
        <f>Oct!H55+Nov!H55+Dec!H55+'Jan 2022for Dec 2021'!H55</f>
        <v>0</v>
      </c>
      <c r="I55" s="140">
        <f>Oct!I55+Nov!I55+Dec!I55+'Jan 2022for Dec 2021'!I55</f>
        <v>0</v>
      </c>
      <c r="J55" s="140">
        <f>Oct!J55+Nov!J55+Dec!J55+'Jan 2022for Dec 2021'!J55</f>
        <v>0</v>
      </c>
      <c r="K55" s="140">
        <f>Oct!K55+Nov!K55+Dec!K55+'Jan 2022for Dec 2021'!K55</f>
        <v>0</v>
      </c>
      <c r="L55" s="140">
        <f>Oct!L55+Nov!L55+Dec!L55+'Jan 2022for Dec 2021'!L55</f>
        <v>0</v>
      </c>
      <c r="M55" s="140">
        <f>Oct!M55+Nov!M55+Dec!M55+'Jan 2022for Dec 2021'!M55</f>
        <v>0</v>
      </c>
      <c r="N55" s="140">
        <f>Oct!N55+Nov!N55+Dec!N55+'Jan 2022for Dec 2021'!N55</f>
        <v>0</v>
      </c>
      <c r="O55" s="140">
        <f>Oct!O55+Nov!O55+Dec!O55+'Jan 2022for Dec 2021'!O55</f>
        <v>0</v>
      </c>
      <c r="P55" s="140">
        <f>Oct!P55+Nov!P55+Dec!P55+'Jan 2022for Dec 2021'!P55</f>
        <v>0</v>
      </c>
      <c r="Q55" s="140">
        <f>Oct!Q55+Nov!Q55+Dec!Q55+'Jan 2022for Dec 2021'!Q55</f>
        <v>0</v>
      </c>
      <c r="R55" s="166">
        <f>Oct!R55+Nov!R55+Dec!R55+'Jan 2022for Dec 2021'!R55</f>
        <v>0</v>
      </c>
      <c r="S55" s="171">
        <f>Oct!T55+Nov!T55+Dec!S55+'Jan 2022for Dec 2021'!S55</f>
        <v>0</v>
      </c>
      <c r="T55" s="140"/>
      <c r="U55" s="170">
        <f t="shared" si="2"/>
        <v>0</v>
      </c>
      <c r="V55" s="170">
        <f t="shared" si="3"/>
        <v>0</v>
      </c>
      <c r="W55" s="170">
        <f t="shared" si="4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7"/>
        <v>0</v>
      </c>
      <c r="AJ55" s="59">
        <f t="shared" si="8"/>
        <v>0</v>
      </c>
      <c r="AK55" s="60">
        <f t="shared" si="5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140">
        <f>Oct!C56+Nov!C56+Dec!C56+'Jan 2022for Dec 2021'!C56</f>
        <v>0</v>
      </c>
      <c r="D56" s="140">
        <f>Oct!D56+Nov!D56+Dec!D56+'Jan 2022for Dec 2021'!D56</f>
        <v>0</v>
      </c>
      <c r="E56" s="140">
        <f>Oct!E56+Nov!E56+Dec!E56+'Jan 2022for Dec 2021'!E56</f>
        <v>0</v>
      </c>
      <c r="F56" s="140">
        <f>Oct!F56+Nov!F56+Dec!F56+'Jan 2022for Dec 2021'!F56</f>
        <v>0</v>
      </c>
      <c r="G56" s="140">
        <f>Oct!G56+Nov!G56+Dec!G56+'Jan 2022for Dec 2021'!G56</f>
        <v>0</v>
      </c>
      <c r="H56" s="140">
        <f>Oct!H56+Nov!H56+Dec!H56+'Jan 2022for Dec 2021'!H56</f>
        <v>0</v>
      </c>
      <c r="I56" s="140">
        <f>Oct!I56+Nov!I56+Dec!I56+'Jan 2022for Dec 2021'!I56</f>
        <v>0</v>
      </c>
      <c r="J56" s="140">
        <f>Oct!J56+Nov!J56+Dec!J56+'Jan 2022for Dec 2021'!J56</f>
        <v>0</v>
      </c>
      <c r="K56" s="140">
        <f>Oct!K56+Nov!K56+Dec!K56+'Jan 2022for Dec 2021'!K56</f>
        <v>0</v>
      </c>
      <c r="L56" s="140">
        <f>Oct!L56+Nov!L56+Dec!L56+'Jan 2022for Dec 2021'!L56</f>
        <v>0</v>
      </c>
      <c r="M56" s="140">
        <f>Oct!M56+Nov!M56+Dec!M56+'Jan 2022for Dec 2021'!M56</f>
        <v>0</v>
      </c>
      <c r="N56" s="140">
        <f>Oct!N56+Nov!N56+Dec!N56+'Jan 2022for Dec 2021'!N56</f>
        <v>0</v>
      </c>
      <c r="O56" s="140">
        <f>Oct!O56+Nov!O56+Dec!O56+'Jan 2022for Dec 2021'!O56</f>
        <v>0</v>
      </c>
      <c r="P56" s="140">
        <f>Oct!P56+Nov!P56+Dec!P56+'Jan 2022for Dec 2021'!P56</f>
        <v>0</v>
      </c>
      <c r="Q56" s="140">
        <f>Oct!Q56+Nov!Q56+Dec!Q56+'Jan 2022for Dec 2021'!Q56</f>
        <v>0</v>
      </c>
      <c r="R56" s="166">
        <f>Oct!R56+Nov!R56+Dec!R56+'Jan 2022for Dec 2021'!R56</f>
        <v>0</v>
      </c>
      <c r="S56" s="171">
        <f>Oct!T56+Nov!T56+Dec!S56+'Jan 2022for Dec 2021'!S56</f>
        <v>0</v>
      </c>
      <c r="T56" s="140"/>
      <c r="U56" s="170">
        <f t="shared" si="2"/>
        <v>0</v>
      </c>
      <c r="V56" s="170">
        <f t="shared" si="3"/>
        <v>0</v>
      </c>
      <c r="W56" s="170">
        <f t="shared" si="4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7"/>
        <v>0</v>
      </c>
      <c r="AJ56" s="59">
        <f t="shared" si="8"/>
        <v>0</v>
      </c>
      <c r="AK56" s="60">
        <f t="shared" si="5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140">
        <f>Oct!C57+Nov!C57+Dec!C57+'Jan 2022for Dec 2021'!C57</f>
        <v>0</v>
      </c>
      <c r="D57" s="140">
        <f>Oct!D57+Nov!D57+Dec!D57+'Jan 2022for Dec 2021'!D57</f>
        <v>0</v>
      </c>
      <c r="E57" s="140">
        <f>Oct!E57+Nov!E57+Dec!E57+'Jan 2022for Dec 2021'!E57</f>
        <v>0</v>
      </c>
      <c r="F57" s="140">
        <f>Oct!F57+Nov!F57+Dec!F57+'Jan 2022for Dec 2021'!F57</f>
        <v>0</v>
      </c>
      <c r="G57" s="140">
        <f>Oct!G57+Nov!G57+Dec!G57+'Jan 2022for Dec 2021'!G57</f>
        <v>0</v>
      </c>
      <c r="H57" s="140">
        <f>Oct!H57+Nov!H57+Dec!H57+'Jan 2022for Dec 2021'!H57</f>
        <v>0</v>
      </c>
      <c r="I57" s="140">
        <f>Oct!I57+Nov!I57+Dec!I57+'Jan 2022for Dec 2021'!I57</f>
        <v>0</v>
      </c>
      <c r="J57" s="140">
        <f>Oct!J57+Nov!J57+Dec!J57+'Jan 2022for Dec 2021'!J57</f>
        <v>0</v>
      </c>
      <c r="K57" s="140">
        <f>Oct!K57+Nov!K57+Dec!K57+'Jan 2022for Dec 2021'!K57</f>
        <v>0</v>
      </c>
      <c r="L57" s="140">
        <f>Oct!L57+Nov!L57+Dec!L57+'Jan 2022for Dec 2021'!L57</f>
        <v>0</v>
      </c>
      <c r="M57" s="140">
        <f>Oct!M57+Nov!M57+Dec!M57+'Jan 2022for Dec 2021'!M57</f>
        <v>0</v>
      </c>
      <c r="N57" s="140">
        <f>Oct!N57+Nov!N57+Dec!N57+'Jan 2022for Dec 2021'!N57</f>
        <v>0</v>
      </c>
      <c r="O57" s="140">
        <f>Oct!O57+Nov!O57+Dec!O57+'Jan 2022for Dec 2021'!O57</f>
        <v>0</v>
      </c>
      <c r="P57" s="140">
        <f>Oct!P57+Nov!P57+Dec!P57+'Jan 2022for Dec 2021'!P57</f>
        <v>0</v>
      </c>
      <c r="Q57" s="140">
        <f>Oct!Q57+Nov!Q57+Dec!Q57+'Jan 2022for Dec 2021'!Q57</f>
        <v>0</v>
      </c>
      <c r="R57" s="166">
        <f>Oct!R57+Nov!R57+Dec!R57+'Jan 2022for Dec 2021'!R57</f>
        <v>0</v>
      </c>
      <c r="S57" s="171">
        <f>Oct!T57+Nov!T57+Dec!S57+'Jan 2022for Dec 2021'!S57</f>
        <v>0</v>
      </c>
      <c r="T57" s="140"/>
      <c r="U57" s="170">
        <f t="shared" si="2"/>
        <v>0</v>
      </c>
      <c r="V57" s="170">
        <f t="shared" si="3"/>
        <v>0</v>
      </c>
      <c r="W57" s="170">
        <f t="shared" si="4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7"/>
        <v>0</v>
      </c>
      <c r="AJ57" s="59">
        <f t="shared" si="8"/>
        <v>0</v>
      </c>
      <c r="AK57" s="60">
        <f t="shared" si="5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140">
        <f>Oct!C58+Nov!C58+Dec!C58+'Jan 2022for Dec 2021'!C58</f>
        <v>0</v>
      </c>
      <c r="D58" s="140">
        <f>Oct!D58+Nov!D58+Dec!D58+'Jan 2022for Dec 2021'!D58</f>
        <v>0</v>
      </c>
      <c r="E58" s="140">
        <f>Oct!E58+Nov!E58+Dec!E58+'Jan 2022for Dec 2021'!E58</f>
        <v>0</v>
      </c>
      <c r="F58" s="140">
        <f>Oct!F58+Nov!F58+Dec!F58+'Jan 2022for Dec 2021'!F58</f>
        <v>0</v>
      </c>
      <c r="G58" s="140">
        <f>Oct!G58+Nov!G58+Dec!G58+'Jan 2022for Dec 2021'!G58</f>
        <v>0</v>
      </c>
      <c r="H58" s="140">
        <f>Oct!H58+Nov!H58+Dec!H58+'Jan 2022for Dec 2021'!H58</f>
        <v>0</v>
      </c>
      <c r="I58" s="140">
        <f>Oct!I58+Nov!I58+Dec!I58+'Jan 2022for Dec 2021'!I58</f>
        <v>0</v>
      </c>
      <c r="J58" s="140">
        <f>Oct!J58+Nov!J58+Dec!J58+'Jan 2022for Dec 2021'!J58</f>
        <v>0</v>
      </c>
      <c r="K58" s="140">
        <f>Oct!K58+Nov!K58+Dec!K58+'Jan 2022for Dec 2021'!K58</f>
        <v>0</v>
      </c>
      <c r="L58" s="140">
        <f>Oct!L58+Nov!L58+Dec!L58+'Jan 2022for Dec 2021'!L58</f>
        <v>0</v>
      </c>
      <c r="M58" s="140">
        <f>Oct!M58+Nov!M58+Dec!M58+'Jan 2022for Dec 2021'!M58</f>
        <v>0</v>
      </c>
      <c r="N58" s="140">
        <f>Oct!N58+Nov!N58+Dec!N58+'Jan 2022for Dec 2021'!N58</f>
        <v>0</v>
      </c>
      <c r="O58" s="140">
        <f>Oct!O58+Nov!O58+Dec!O58+'Jan 2022for Dec 2021'!O58</f>
        <v>0</v>
      </c>
      <c r="P58" s="140">
        <f>Oct!P58+Nov!P58+Dec!P58+'Jan 2022for Dec 2021'!P58</f>
        <v>0</v>
      </c>
      <c r="Q58" s="140">
        <f>Oct!Q58+Nov!Q58+Dec!Q58+'Jan 2022for Dec 2021'!Q58</f>
        <v>0</v>
      </c>
      <c r="R58" s="166">
        <f>Oct!R58+Nov!R58+Dec!R58+'Jan 2022for Dec 2021'!R58</f>
        <v>0</v>
      </c>
      <c r="S58" s="171">
        <f>Oct!T58+Nov!T58+Dec!S58+'Jan 2022for Dec 2021'!S58</f>
        <v>0</v>
      </c>
      <c r="T58" s="140"/>
      <c r="U58" s="170">
        <f t="shared" si="2"/>
        <v>0</v>
      </c>
      <c r="V58" s="170">
        <f t="shared" si="3"/>
        <v>0</v>
      </c>
      <c r="W58" s="170">
        <f t="shared" si="4"/>
        <v>0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7"/>
        <v>0</v>
      </c>
      <c r="AJ58" s="59">
        <f t="shared" si="8"/>
        <v>0</v>
      </c>
      <c r="AK58" s="60">
        <f t="shared" si="5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140">
        <f>Oct!C59+Nov!C59+Dec!C59+'Jan 2022for Dec 2021'!C59</f>
        <v>0</v>
      </c>
      <c r="D59" s="140">
        <f>Oct!D59+Nov!D59+Dec!D59+'Jan 2022for Dec 2021'!D59</f>
        <v>0</v>
      </c>
      <c r="E59" s="140">
        <f>Oct!E59+Nov!E59+Dec!E59+'Jan 2022for Dec 2021'!E59</f>
        <v>0</v>
      </c>
      <c r="F59" s="140">
        <f>Oct!F59+Nov!F59+Dec!F59+'Jan 2022for Dec 2021'!F59</f>
        <v>0</v>
      </c>
      <c r="G59" s="140">
        <f>Oct!G59+Nov!G59+Dec!G59+'Jan 2022for Dec 2021'!G59</f>
        <v>0</v>
      </c>
      <c r="H59" s="140">
        <f>Oct!H59+Nov!H59+Dec!H59+'Jan 2022for Dec 2021'!H59</f>
        <v>0</v>
      </c>
      <c r="I59" s="140">
        <f>Oct!I59+Nov!I59+Dec!I59+'Jan 2022for Dec 2021'!I59</f>
        <v>0</v>
      </c>
      <c r="J59" s="140">
        <f>Oct!J59+Nov!J59+Dec!J59+'Jan 2022for Dec 2021'!J59</f>
        <v>0</v>
      </c>
      <c r="K59" s="140">
        <f>Oct!K59+Nov!K59+Dec!K59+'Jan 2022for Dec 2021'!K59</f>
        <v>0</v>
      </c>
      <c r="L59" s="140">
        <f>Oct!L59+Nov!L59+Dec!L59+'Jan 2022for Dec 2021'!L59</f>
        <v>0</v>
      </c>
      <c r="M59" s="140">
        <f>Oct!M59+Nov!M59+Dec!M59+'Jan 2022for Dec 2021'!M59</f>
        <v>0</v>
      </c>
      <c r="N59" s="140">
        <f>Oct!N59+Nov!N59+Dec!N59+'Jan 2022for Dec 2021'!N59</f>
        <v>0</v>
      </c>
      <c r="O59" s="140">
        <f>Oct!O59+Nov!O59+Dec!O59+'Jan 2022for Dec 2021'!O59</f>
        <v>0</v>
      </c>
      <c r="P59" s="140">
        <f>Oct!P59+Nov!P59+Dec!P59+'Jan 2022for Dec 2021'!P59</f>
        <v>0</v>
      </c>
      <c r="Q59" s="140">
        <f>Oct!Q59+Nov!Q59+Dec!Q59+'Jan 2022for Dec 2021'!Q59</f>
        <v>0</v>
      </c>
      <c r="R59" s="166">
        <f>Oct!R59+Nov!R59+Dec!R59+'Jan 2022for Dec 2021'!R59</f>
        <v>0</v>
      </c>
      <c r="S59" s="171">
        <f>Oct!T59+Nov!T59+Dec!S59+'Jan 2022for Dec 2021'!S59</f>
        <v>0</v>
      </c>
      <c r="T59" s="140"/>
      <c r="U59" s="170">
        <f t="shared" si="2"/>
        <v>0</v>
      </c>
      <c r="V59" s="170">
        <f t="shared" si="3"/>
        <v>0</v>
      </c>
      <c r="W59" s="170">
        <f t="shared" si="4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7"/>
        <v>0</v>
      </c>
      <c r="AJ59" s="59">
        <f t="shared" si="8"/>
        <v>0</v>
      </c>
      <c r="AK59" s="60">
        <f t="shared" si="5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140">
        <f>Oct!C60+Nov!C60+Dec!C60+'Jan 2022for Dec 2021'!C60</f>
        <v>0</v>
      </c>
      <c r="D60" s="140">
        <f>Oct!D60+Nov!D60+Dec!D60+'Jan 2022for Dec 2021'!D60</f>
        <v>0</v>
      </c>
      <c r="E60" s="140">
        <f>Oct!E60+Nov!E60+Dec!E60+'Jan 2022for Dec 2021'!E60</f>
        <v>0</v>
      </c>
      <c r="F60" s="140">
        <f>Oct!F60+Nov!F60+Dec!F60+'Jan 2022for Dec 2021'!F60</f>
        <v>0</v>
      </c>
      <c r="G60" s="140">
        <f>Oct!G60+Nov!G60+Dec!G60+'Jan 2022for Dec 2021'!G60</f>
        <v>0</v>
      </c>
      <c r="H60" s="140">
        <f>Oct!H60+Nov!H60+Dec!H60+'Jan 2022for Dec 2021'!H60</f>
        <v>0</v>
      </c>
      <c r="I60" s="140">
        <f>Oct!I60+Nov!I60+Dec!I60+'Jan 2022for Dec 2021'!I60</f>
        <v>0</v>
      </c>
      <c r="J60" s="140">
        <f>Oct!J60+Nov!J60+Dec!J60+'Jan 2022for Dec 2021'!J60</f>
        <v>0</v>
      </c>
      <c r="K60" s="140">
        <f>Oct!K60+Nov!K60+Dec!K60+'Jan 2022for Dec 2021'!K60</f>
        <v>0</v>
      </c>
      <c r="L60" s="140">
        <f>Oct!L60+Nov!L60+Dec!L60+'Jan 2022for Dec 2021'!L60</f>
        <v>0</v>
      </c>
      <c r="M60" s="140">
        <f>Oct!M60+Nov!M60+Dec!M60+'Jan 2022for Dec 2021'!M60</f>
        <v>0</v>
      </c>
      <c r="N60" s="140">
        <f>Oct!N60+Nov!N60+Dec!N60+'Jan 2022for Dec 2021'!N60</f>
        <v>0</v>
      </c>
      <c r="O60" s="140">
        <f>Oct!O60+Nov!O60+Dec!O60+'Jan 2022for Dec 2021'!O60</f>
        <v>0</v>
      </c>
      <c r="P60" s="140">
        <f>Oct!P60+Nov!P60+Dec!P60+'Jan 2022for Dec 2021'!P60</f>
        <v>0</v>
      </c>
      <c r="Q60" s="140">
        <f>Oct!Q60+Nov!Q60+Dec!Q60+'Jan 2022for Dec 2021'!Q60</f>
        <v>0</v>
      </c>
      <c r="R60" s="166">
        <f>Oct!R60+Nov!R60+Dec!R60+'Jan 2022for Dec 2021'!R60</f>
        <v>0</v>
      </c>
      <c r="S60" s="171">
        <f>Oct!T60+Nov!T60+Dec!S60+'Jan 2022for Dec 2021'!S60</f>
        <v>0</v>
      </c>
      <c r="T60" s="140"/>
      <c r="U60" s="170">
        <f t="shared" si="2"/>
        <v>0</v>
      </c>
      <c r="V60" s="170">
        <f t="shared" si="3"/>
        <v>0</v>
      </c>
      <c r="W60" s="170">
        <f t="shared" si="4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7"/>
        <v>0</v>
      </c>
      <c r="AJ60" s="59">
        <f t="shared" si="8"/>
        <v>0</v>
      </c>
      <c r="AK60" s="60">
        <f t="shared" si="5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140">
        <f>Oct!C61+Nov!C61+Dec!C61+'Jan 2022for Dec 2021'!C61</f>
        <v>0</v>
      </c>
      <c r="D61" s="140">
        <f>Oct!D61+Nov!D61+Dec!D61+'Jan 2022for Dec 2021'!D61</f>
        <v>0</v>
      </c>
      <c r="E61" s="140">
        <f>Oct!E61+Nov!E61+Dec!E61+'Jan 2022for Dec 2021'!E61</f>
        <v>0</v>
      </c>
      <c r="F61" s="140">
        <f>Oct!F61+Nov!F61+Dec!F61+'Jan 2022for Dec 2021'!F61</f>
        <v>0</v>
      </c>
      <c r="G61" s="140">
        <f>Oct!G61+Nov!G61+Dec!G61+'Jan 2022for Dec 2021'!G61</f>
        <v>0</v>
      </c>
      <c r="H61" s="140">
        <f>Oct!H61+Nov!H61+Dec!H61+'Jan 2022for Dec 2021'!H61</f>
        <v>0</v>
      </c>
      <c r="I61" s="140">
        <f>Oct!I61+Nov!I61+Dec!I61+'Jan 2022for Dec 2021'!I61</f>
        <v>0</v>
      </c>
      <c r="J61" s="140">
        <f>Oct!J61+Nov!J61+Dec!J61+'Jan 2022for Dec 2021'!J61</f>
        <v>0</v>
      </c>
      <c r="K61" s="140">
        <f>Oct!K61+Nov!K61+Dec!K61+'Jan 2022for Dec 2021'!K61</f>
        <v>0</v>
      </c>
      <c r="L61" s="140">
        <f>Oct!L61+Nov!L61+Dec!L61+'Jan 2022for Dec 2021'!L61</f>
        <v>0</v>
      </c>
      <c r="M61" s="140">
        <f>Oct!M61+Nov!M61+Dec!M61+'Jan 2022for Dec 2021'!M61</f>
        <v>0</v>
      </c>
      <c r="N61" s="140">
        <f>Oct!N61+Nov!N61+Dec!N61+'Jan 2022for Dec 2021'!N61</f>
        <v>0</v>
      </c>
      <c r="O61" s="140">
        <f>Oct!O61+Nov!O61+Dec!O61+'Jan 2022for Dec 2021'!O61</f>
        <v>0</v>
      </c>
      <c r="P61" s="140">
        <f>Oct!P61+Nov!P61+Dec!P61+'Jan 2022for Dec 2021'!P61</f>
        <v>0</v>
      </c>
      <c r="Q61" s="140">
        <f>Oct!Q61+Nov!Q61+Dec!Q61+'Jan 2022for Dec 2021'!Q61</f>
        <v>0</v>
      </c>
      <c r="R61" s="166">
        <f>Oct!R61+Nov!R61+Dec!R61+'Jan 2022for Dec 2021'!R61</f>
        <v>0</v>
      </c>
      <c r="S61" s="171">
        <f>Oct!T61+Nov!T61+Dec!S61+'Jan 2022for Dec 2021'!S61</f>
        <v>0</v>
      </c>
      <c r="T61" s="140"/>
      <c r="U61" s="170">
        <f t="shared" si="2"/>
        <v>0</v>
      </c>
      <c r="V61" s="170">
        <f t="shared" si="3"/>
        <v>0</v>
      </c>
      <c r="W61" s="170">
        <f t="shared" si="4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7"/>
        <v>0</v>
      </c>
      <c r="AJ61" s="59">
        <f t="shared" si="8"/>
        <v>0</v>
      </c>
      <c r="AK61" s="60">
        <f t="shared" si="5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140">
        <f>Oct!C62+Nov!C62+Dec!C62+'Jan 2022for Dec 2021'!C62</f>
        <v>0</v>
      </c>
      <c r="D62" s="140">
        <f>Oct!D62+Nov!D62+Dec!D62+'Jan 2022for Dec 2021'!D62</f>
        <v>0</v>
      </c>
      <c r="E62" s="140">
        <f>Oct!E62+Nov!E62+Dec!E62+'Jan 2022for Dec 2021'!E62</f>
        <v>0</v>
      </c>
      <c r="F62" s="140">
        <f>Oct!F62+Nov!F62+Dec!F62+'Jan 2022for Dec 2021'!F62</f>
        <v>0</v>
      </c>
      <c r="G62" s="140">
        <f>Oct!G62+Nov!G62+Dec!G62+'Jan 2022for Dec 2021'!G62</f>
        <v>0</v>
      </c>
      <c r="H62" s="140">
        <f>Oct!H62+Nov!H62+Dec!H62+'Jan 2022for Dec 2021'!H62</f>
        <v>0</v>
      </c>
      <c r="I62" s="140">
        <f>Oct!I62+Nov!I62+Dec!I62+'Jan 2022for Dec 2021'!I62</f>
        <v>0</v>
      </c>
      <c r="J62" s="140">
        <f>Oct!J62+Nov!J62+Dec!J62+'Jan 2022for Dec 2021'!J62</f>
        <v>0</v>
      </c>
      <c r="K62" s="140">
        <f>Oct!K62+Nov!K62+Dec!K62+'Jan 2022for Dec 2021'!K62</f>
        <v>0</v>
      </c>
      <c r="L62" s="140">
        <f>Oct!L62+Nov!L62+Dec!L62+'Jan 2022for Dec 2021'!L62</f>
        <v>0</v>
      </c>
      <c r="M62" s="140">
        <f>Oct!M62+Nov!M62+Dec!M62+'Jan 2022for Dec 2021'!M62</f>
        <v>0</v>
      </c>
      <c r="N62" s="140">
        <f>Oct!N62+Nov!N62+Dec!N62+'Jan 2022for Dec 2021'!N62</f>
        <v>0</v>
      </c>
      <c r="O62" s="140">
        <f>Oct!O62+Nov!O62+Dec!O62+'Jan 2022for Dec 2021'!O62</f>
        <v>0</v>
      </c>
      <c r="P62" s="140">
        <f>Oct!P62+Nov!P62+Dec!P62+'Jan 2022for Dec 2021'!P62</f>
        <v>0</v>
      </c>
      <c r="Q62" s="140">
        <f>Oct!Q62+Nov!Q62+Dec!Q62+'Jan 2022for Dec 2021'!Q62</f>
        <v>0</v>
      </c>
      <c r="R62" s="166">
        <f>Oct!R62+Nov!R62+Dec!R62+'Jan 2022for Dec 2021'!R62</f>
        <v>0</v>
      </c>
      <c r="S62" s="171">
        <f>Oct!T62+Nov!T62+Dec!S62+'Jan 2022for Dec 2021'!S62</f>
        <v>0</v>
      </c>
      <c r="T62" s="140"/>
      <c r="U62" s="170">
        <f t="shared" si="2"/>
        <v>0</v>
      </c>
      <c r="V62" s="170">
        <f t="shared" si="3"/>
        <v>0</v>
      </c>
      <c r="W62" s="170">
        <f t="shared" si="4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7"/>
        <v>0</v>
      </c>
      <c r="AJ62" s="59">
        <f t="shared" si="8"/>
        <v>0</v>
      </c>
      <c r="AK62" s="60">
        <f t="shared" si="5"/>
        <v>0</v>
      </c>
      <c r="AM62" s="3"/>
      <c r="AN62" s="3"/>
    </row>
    <row r="63" spans="1:40" x14ac:dyDescent="0.2">
      <c r="A63" s="16"/>
      <c r="B63" s="112"/>
      <c r="C63" s="140">
        <f>Oct!C63+Nov!C63+Dec!C63+'Jan 2022for Dec 2021'!C63</f>
        <v>0</v>
      </c>
      <c r="D63" s="140">
        <f>Oct!D63+Nov!D63+Dec!D63+'Jan 2022for Dec 2021'!D63</f>
        <v>0</v>
      </c>
      <c r="E63" s="140">
        <f>Oct!E63+Nov!E63+Dec!E63+'Jan 2022for Dec 2021'!E63</f>
        <v>0</v>
      </c>
      <c r="F63" s="140">
        <f>Oct!F63+Nov!F63+Dec!F63+'Jan 2022for Dec 2021'!F63</f>
        <v>0</v>
      </c>
      <c r="G63" s="140">
        <f>Oct!G63+Nov!G63+Dec!G63+'Jan 2022for Dec 2021'!G63</f>
        <v>0</v>
      </c>
      <c r="H63" s="140">
        <f>Oct!H63+Nov!H63+Dec!H63+'Jan 2022for Dec 2021'!H63</f>
        <v>0</v>
      </c>
      <c r="I63" s="140">
        <f>Oct!I63+Nov!I63+Dec!I63+'Jan 2022for Dec 2021'!I63</f>
        <v>0</v>
      </c>
      <c r="J63" s="140">
        <f>Oct!J63+Nov!J63+Dec!J63+'Jan 2022for Dec 2021'!J63</f>
        <v>0</v>
      </c>
      <c r="K63" s="140">
        <f>Oct!K63+Nov!K63+Dec!K63+'Jan 2022for Dec 2021'!K63</f>
        <v>0</v>
      </c>
      <c r="L63" s="140">
        <f>Oct!L63+Nov!L63+Dec!L63+'Jan 2022for Dec 2021'!L63</f>
        <v>0</v>
      </c>
      <c r="M63" s="140">
        <f>Oct!M63+Nov!M63+Dec!M63+'Jan 2022for Dec 2021'!M63</f>
        <v>0</v>
      </c>
      <c r="N63" s="140">
        <f>Oct!N63+Nov!N63+Dec!N63+'Jan 2022for Dec 2021'!N63</f>
        <v>0</v>
      </c>
      <c r="O63" s="140">
        <f>Oct!O63+Nov!O63+Dec!O63+'Jan 2022for Dec 2021'!O63</f>
        <v>0</v>
      </c>
      <c r="P63" s="140">
        <f>Oct!P63+Nov!P63+Dec!P63+'Jan 2022for Dec 2021'!P63</f>
        <v>0</v>
      </c>
      <c r="Q63" s="140">
        <f>Oct!Q63+Nov!Q63+Dec!Q63+'Jan 2022for Dec 2021'!Q63</f>
        <v>0</v>
      </c>
      <c r="R63" s="166">
        <f>Oct!R63+Nov!R63+Dec!R63+'Jan 2022for Dec 2021'!R63</f>
        <v>0</v>
      </c>
      <c r="S63" s="171">
        <f>Oct!T63+Nov!T63+Dec!S63+'Jan 2022for Dec 2021'!S63</f>
        <v>0</v>
      </c>
      <c r="T63" s="140"/>
      <c r="U63" s="170">
        <f t="shared" si="2"/>
        <v>0</v>
      </c>
      <c r="V63" s="170">
        <f t="shared" si="3"/>
        <v>0</v>
      </c>
      <c r="W63" s="170">
        <f t="shared" si="4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7"/>
        <v>0</v>
      </c>
      <c r="AJ63" s="59">
        <f t="shared" si="8"/>
        <v>0</v>
      </c>
      <c r="AK63" s="60">
        <f t="shared" si="5"/>
        <v>0</v>
      </c>
      <c r="AM63" s="3"/>
      <c r="AN63" s="3"/>
    </row>
    <row r="64" spans="1:40" x14ac:dyDescent="0.2">
      <c r="A64" s="16"/>
      <c r="B64" s="112"/>
      <c r="C64" s="140">
        <f>Oct!C64+Nov!C64+Dec!C64+'Jan 2022for Dec 2021'!C64</f>
        <v>0</v>
      </c>
      <c r="D64" s="140">
        <f>Oct!D64+Nov!D64+Dec!D64+'Jan 2022for Dec 2021'!D64</f>
        <v>0</v>
      </c>
      <c r="E64" s="140">
        <f>Oct!E64+Nov!E64+Dec!E64+'Jan 2022for Dec 2021'!E64</f>
        <v>0</v>
      </c>
      <c r="F64" s="140">
        <f>Oct!F64+Nov!F64+Dec!F64+'Jan 2022for Dec 2021'!F64</f>
        <v>0</v>
      </c>
      <c r="G64" s="140">
        <f>Oct!G64+Nov!G64+Dec!G64+'Jan 2022for Dec 2021'!G64</f>
        <v>0</v>
      </c>
      <c r="H64" s="140">
        <f>Oct!H64+Nov!H64+Dec!H64+'Jan 2022for Dec 2021'!H64</f>
        <v>0</v>
      </c>
      <c r="I64" s="140">
        <f>Oct!I64+Nov!I64+Dec!I64+'Jan 2022for Dec 2021'!I64</f>
        <v>0</v>
      </c>
      <c r="J64" s="140">
        <f>Oct!J64+Nov!J64+Dec!J64+'Jan 2022for Dec 2021'!J64</f>
        <v>0</v>
      </c>
      <c r="K64" s="140">
        <f>Oct!K64+Nov!K64+Dec!K64+'Jan 2022for Dec 2021'!K64</f>
        <v>0</v>
      </c>
      <c r="L64" s="140">
        <f>Oct!L64+Nov!L64+Dec!L64+'Jan 2022for Dec 2021'!L64</f>
        <v>0</v>
      </c>
      <c r="M64" s="140">
        <f>Oct!M64+Nov!M64+Dec!M64+'Jan 2022for Dec 2021'!M64</f>
        <v>0</v>
      </c>
      <c r="N64" s="140">
        <f>Oct!N64+Nov!N64+Dec!N64+'Jan 2022for Dec 2021'!N64</f>
        <v>0</v>
      </c>
      <c r="O64" s="140">
        <f>Oct!O64+Nov!O64+Dec!O64+'Jan 2022for Dec 2021'!O64</f>
        <v>0</v>
      </c>
      <c r="P64" s="140">
        <f>Oct!P64+Nov!P64+Dec!P64+'Jan 2022for Dec 2021'!P64</f>
        <v>0</v>
      </c>
      <c r="Q64" s="140">
        <f>Oct!Q64+Nov!Q64+Dec!Q64+'Jan 2022for Dec 2021'!Q64</f>
        <v>0</v>
      </c>
      <c r="R64" s="166">
        <f>Oct!R64+Nov!R64+Dec!R64+'Jan 2022for Dec 2021'!R64</f>
        <v>0</v>
      </c>
      <c r="S64" s="171">
        <f>Oct!T64+Nov!T64+Dec!S64+'Jan 2022for Dec 2021'!S64</f>
        <v>0</v>
      </c>
      <c r="T64" s="140"/>
      <c r="U64" s="170">
        <f t="shared" si="2"/>
        <v>0</v>
      </c>
      <c r="V64" s="170">
        <f t="shared" si="3"/>
        <v>0</v>
      </c>
      <c r="W64" s="170">
        <f t="shared" si="4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7"/>
        <v>0</v>
      </c>
      <c r="AJ64" s="59">
        <f t="shared" si="8"/>
        <v>0</v>
      </c>
      <c r="AK64" s="60">
        <f t="shared" si="5"/>
        <v>0</v>
      </c>
      <c r="AM64" s="3"/>
      <c r="AN64" s="3"/>
    </row>
    <row r="65" spans="1:41" x14ac:dyDescent="0.2">
      <c r="A65" s="16"/>
      <c r="B65" s="112"/>
      <c r="C65" s="140">
        <f>Oct!C65+Nov!C65+Dec!C65+'Jan 2022for Dec 2021'!C65</f>
        <v>0</v>
      </c>
      <c r="D65" s="140">
        <f>Oct!D65+Nov!D65+Dec!D65+'Jan 2022for Dec 2021'!D65</f>
        <v>0</v>
      </c>
      <c r="E65" s="140">
        <f>Oct!E65+Nov!E65+Dec!E65+'Jan 2022for Dec 2021'!E65</f>
        <v>0</v>
      </c>
      <c r="F65" s="140">
        <f>Oct!F65+Nov!F65+Dec!F65+'Jan 2022for Dec 2021'!F65</f>
        <v>0</v>
      </c>
      <c r="G65" s="140">
        <f>Oct!G65+Nov!G65+Dec!G65+'Jan 2022for Dec 2021'!G65</f>
        <v>0</v>
      </c>
      <c r="H65" s="140">
        <f>Oct!H65+Nov!H65+Dec!H65+'Jan 2022for Dec 2021'!H65</f>
        <v>0</v>
      </c>
      <c r="I65" s="140">
        <f>Oct!I65+Nov!I65+Dec!I65+'Jan 2022for Dec 2021'!I65</f>
        <v>0</v>
      </c>
      <c r="J65" s="140">
        <f>Oct!J65+Nov!J65+Dec!J65+'Jan 2022for Dec 2021'!J65</f>
        <v>0</v>
      </c>
      <c r="K65" s="140">
        <f>Oct!K65+Nov!K65+Dec!K65+'Jan 2022for Dec 2021'!K65</f>
        <v>0</v>
      </c>
      <c r="L65" s="140">
        <f>Oct!L65+Nov!L65+Dec!L65+'Jan 2022for Dec 2021'!L65</f>
        <v>0</v>
      </c>
      <c r="M65" s="140">
        <f>Oct!M65+Nov!M65+Dec!M65+'Jan 2022for Dec 2021'!M65</f>
        <v>0</v>
      </c>
      <c r="N65" s="140">
        <f>Oct!N65+Nov!N65+Dec!N65+'Jan 2022for Dec 2021'!N65</f>
        <v>0</v>
      </c>
      <c r="O65" s="140">
        <f>Oct!O65+Nov!O65+Dec!O65+'Jan 2022for Dec 2021'!O65</f>
        <v>0</v>
      </c>
      <c r="P65" s="140">
        <f>Oct!P65+Nov!P65+Dec!P65+'Jan 2022for Dec 2021'!P65</f>
        <v>0</v>
      </c>
      <c r="Q65" s="140">
        <f>Oct!Q65+Nov!Q65+Dec!Q65+'Jan 2022for Dec 2021'!Q65</f>
        <v>0</v>
      </c>
      <c r="R65" s="166">
        <f>Oct!R65+Nov!R65+Dec!R65+'Jan 2022for Dec 2021'!R65</f>
        <v>0</v>
      </c>
      <c r="S65" s="171">
        <f>Oct!T65+Nov!T65+Dec!S65+'Jan 2022for Dec 2021'!S65</f>
        <v>0</v>
      </c>
      <c r="T65" s="140"/>
      <c r="U65" s="170">
        <f t="shared" si="2"/>
        <v>0</v>
      </c>
      <c r="V65" s="170">
        <f t="shared" si="3"/>
        <v>0</v>
      </c>
      <c r="W65" s="170">
        <f t="shared" si="4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7"/>
        <v>0</v>
      </c>
      <c r="AJ65" s="59">
        <f t="shared" si="8"/>
        <v>0</v>
      </c>
      <c r="AK65" s="60">
        <f t="shared" si="5"/>
        <v>0</v>
      </c>
      <c r="AM65" s="3"/>
      <c r="AN65" s="3"/>
    </row>
    <row r="66" spans="1:41" x14ac:dyDescent="0.2">
      <c r="A66" s="16"/>
      <c r="B66" s="112"/>
      <c r="C66" s="140">
        <f>Oct!C66+Nov!C66+Dec!C66+'Jan 2022for Dec 2021'!C66</f>
        <v>0</v>
      </c>
      <c r="D66" s="140">
        <f>Oct!D66+Nov!D66+Dec!D66+'Jan 2022for Dec 2021'!D66</f>
        <v>0</v>
      </c>
      <c r="E66" s="140">
        <f>Oct!E66+Nov!E66+Dec!E66+'Jan 2022for Dec 2021'!E66</f>
        <v>0</v>
      </c>
      <c r="F66" s="140">
        <f>Oct!F66+Nov!F66+Dec!F66+'Jan 2022for Dec 2021'!F66</f>
        <v>0</v>
      </c>
      <c r="G66" s="140">
        <f>Oct!G66+Nov!G66+Dec!G66+'Jan 2022for Dec 2021'!G66</f>
        <v>0</v>
      </c>
      <c r="H66" s="140">
        <f>Oct!H66+Nov!H66+Dec!H66+'Jan 2022for Dec 2021'!H66</f>
        <v>0</v>
      </c>
      <c r="I66" s="140">
        <f>Oct!I66+Nov!I66+Dec!I66+'Jan 2022for Dec 2021'!I66</f>
        <v>0</v>
      </c>
      <c r="J66" s="140">
        <f>Oct!J66+Nov!J66+Dec!J66+'Jan 2022for Dec 2021'!J66</f>
        <v>0</v>
      </c>
      <c r="K66" s="140">
        <f>Oct!K66+Nov!K66+Dec!K66+'Jan 2022for Dec 2021'!K66</f>
        <v>0</v>
      </c>
      <c r="L66" s="140">
        <f>Oct!L66+Nov!L66+Dec!L66+'Jan 2022for Dec 2021'!L66</f>
        <v>0</v>
      </c>
      <c r="M66" s="140">
        <f>Oct!M66+Nov!M66+Dec!M66+'Jan 2022for Dec 2021'!M66</f>
        <v>0</v>
      </c>
      <c r="N66" s="140">
        <f>Oct!N66+Nov!N66+Dec!N66+'Jan 2022for Dec 2021'!N66</f>
        <v>0</v>
      </c>
      <c r="O66" s="140">
        <f>Oct!O66+Nov!O66+Dec!O66+'Jan 2022for Dec 2021'!O66</f>
        <v>0</v>
      </c>
      <c r="P66" s="140">
        <f>Oct!P66+Nov!P66+Dec!P66+'Jan 2022for Dec 2021'!P66</f>
        <v>0</v>
      </c>
      <c r="Q66" s="140">
        <f>Oct!Q66+Nov!Q66+Dec!Q66+'Jan 2022for Dec 2021'!Q66</f>
        <v>0</v>
      </c>
      <c r="R66" s="166">
        <f>Oct!R66+Nov!R66+Dec!R66+'Jan 2022for Dec 2021'!R66</f>
        <v>0</v>
      </c>
      <c r="S66" s="171">
        <f>Oct!T66+Nov!T66+Dec!S66+'Jan 2022for Dec 2021'!S66</f>
        <v>0</v>
      </c>
      <c r="T66" s="140"/>
      <c r="U66" s="170">
        <f t="shared" si="2"/>
        <v>0</v>
      </c>
      <c r="V66" s="170">
        <f t="shared" si="3"/>
        <v>0</v>
      </c>
      <c r="W66" s="170">
        <f t="shared" si="4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7"/>
        <v>0</v>
      </c>
      <c r="AJ66" s="59">
        <f t="shared" si="8"/>
        <v>0</v>
      </c>
      <c r="AK66" s="60">
        <f t="shared" si="5"/>
        <v>0</v>
      </c>
      <c r="AM66" s="3"/>
      <c r="AN66" s="3"/>
    </row>
    <row r="67" spans="1:41" x14ac:dyDescent="0.2">
      <c r="A67" s="16"/>
      <c r="B67" s="112"/>
      <c r="C67" s="140">
        <f>Oct!C67+Nov!C67+Dec!C67+'Jan 2022for Dec 2021'!C67</f>
        <v>0</v>
      </c>
      <c r="D67" s="140">
        <f>Oct!D67+Nov!D67+Dec!D67+'Jan 2022for Dec 2021'!D67</f>
        <v>0</v>
      </c>
      <c r="E67" s="140">
        <f>Oct!E67+Nov!E67+Dec!E67+'Jan 2022for Dec 2021'!E67</f>
        <v>0</v>
      </c>
      <c r="F67" s="140">
        <f>Oct!F67+Nov!F67+Dec!F67+'Jan 2022for Dec 2021'!F67</f>
        <v>0</v>
      </c>
      <c r="G67" s="140">
        <f>Oct!G67+Nov!G67+Dec!G67+'Jan 2022for Dec 2021'!G67</f>
        <v>0</v>
      </c>
      <c r="H67" s="140">
        <f>Oct!H67+Nov!H67+Dec!H67+'Jan 2022for Dec 2021'!H67</f>
        <v>0</v>
      </c>
      <c r="I67" s="140">
        <f>Oct!I67+Nov!I67+Dec!I67+'Jan 2022for Dec 2021'!I67</f>
        <v>0</v>
      </c>
      <c r="J67" s="140">
        <f>Oct!J67+Nov!J67+Dec!J67+'Jan 2022for Dec 2021'!J67</f>
        <v>0</v>
      </c>
      <c r="K67" s="140">
        <f>Oct!K67+Nov!K67+Dec!K67+'Jan 2022for Dec 2021'!K67</f>
        <v>0</v>
      </c>
      <c r="L67" s="140">
        <f>Oct!L67+Nov!L67+Dec!L67+'Jan 2022for Dec 2021'!L67</f>
        <v>0</v>
      </c>
      <c r="M67" s="140">
        <f>Oct!M67+Nov!M67+Dec!M67+'Jan 2022for Dec 2021'!M67</f>
        <v>0</v>
      </c>
      <c r="N67" s="140">
        <f>Oct!N67+Nov!N67+Dec!N67+'Jan 2022for Dec 2021'!N67</f>
        <v>0</v>
      </c>
      <c r="O67" s="140">
        <f>Oct!O67+Nov!O67+Dec!O67+'Jan 2022for Dec 2021'!O67</f>
        <v>0</v>
      </c>
      <c r="P67" s="140">
        <f>Oct!P67+Nov!P67+Dec!P67+'Jan 2022for Dec 2021'!P67</f>
        <v>0</v>
      </c>
      <c r="Q67" s="140">
        <f>Oct!Q67+Nov!Q67+Dec!Q67+'Jan 2022for Dec 2021'!Q67</f>
        <v>0</v>
      </c>
      <c r="R67" s="166">
        <f>Oct!R67+Nov!R67+Dec!R67+'Jan 2022for Dec 2021'!R67</f>
        <v>0</v>
      </c>
      <c r="S67" s="171">
        <f>Oct!T67+Nov!T67+Dec!S67+'Jan 2022for Dec 2021'!S67</f>
        <v>0</v>
      </c>
      <c r="T67" s="140"/>
      <c r="U67" s="170">
        <f t="shared" si="2"/>
        <v>0</v>
      </c>
      <c r="V67" s="170">
        <f t="shared" si="3"/>
        <v>0</v>
      </c>
      <c r="W67" s="170">
        <f t="shared" si="4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7"/>
        <v>0</v>
      </c>
      <c r="AJ67" s="59">
        <f t="shared" si="8"/>
        <v>0</v>
      </c>
      <c r="AK67" s="60">
        <f t="shared" si="5"/>
        <v>0</v>
      </c>
      <c r="AM67" s="3"/>
      <c r="AN67" s="3"/>
    </row>
    <row r="68" spans="1:41" x14ac:dyDescent="0.2">
      <c r="A68" s="16"/>
      <c r="B68" s="112"/>
      <c r="C68" s="140">
        <f>Oct!C68+Nov!C68+Dec!C68+'Jan 2022for Dec 2021'!C68</f>
        <v>0</v>
      </c>
      <c r="D68" s="140">
        <f>Oct!D68+Nov!D68+Dec!D68+'Jan 2022for Dec 2021'!D68</f>
        <v>0</v>
      </c>
      <c r="E68" s="140">
        <f>Oct!E68+Nov!E68+Dec!E68+'Jan 2022for Dec 2021'!E68</f>
        <v>0</v>
      </c>
      <c r="F68" s="140">
        <f>Oct!F68+Nov!F68+Dec!F68+'Jan 2022for Dec 2021'!F68</f>
        <v>0</v>
      </c>
      <c r="G68" s="140">
        <f>Oct!G68+Nov!G68+Dec!G68+'Jan 2022for Dec 2021'!G68</f>
        <v>0</v>
      </c>
      <c r="H68" s="140">
        <f>Oct!H68+Nov!H68+Dec!H68+'Jan 2022for Dec 2021'!H68</f>
        <v>0</v>
      </c>
      <c r="I68" s="140">
        <f>Oct!I68+Nov!I68+Dec!I68+'Jan 2022for Dec 2021'!I68</f>
        <v>0</v>
      </c>
      <c r="J68" s="140">
        <f>Oct!J68+Nov!J68+Dec!J68+'Jan 2022for Dec 2021'!J68</f>
        <v>0</v>
      </c>
      <c r="K68" s="140">
        <f>Oct!K68+Nov!K68+Dec!K68+'Jan 2022for Dec 2021'!K68</f>
        <v>0</v>
      </c>
      <c r="L68" s="140">
        <f>Oct!L68+Nov!L68+Dec!L68+'Jan 2022for Dec 2021'!L68</f>
        <v>0</v>
      </c>
      <c r="M68" s="140">
        <f>Oct!M68+Nov!M68+Dec!M68+'Jan 2022for Dec 2021'!M68</f>
        <v>0</v>
      </c>
      <c r="N68" s="140">
        <f>Oct!N68+Nov!N68+Dec!N68+'Jan 2022for Dec 2021'!N68</f>
        <v>0</v>
      </c>
      <c r="O68" s="140">
        <f>Oct!O68+Nov!O68+Dec!O68+'Jan 2022for Dec 2021'!O68</f>
        <v>0</v>
      </c>
      <c r="P68" s="140">
        <f>Oct!P68+Nov!P68+Dec!P68+'Jan 2022for Dec 2021'!P68</f>
        <v>0</v>
      </c>
      <c r="Q68" s="140">
        <f>Oct!Q68+Nov!Q68+Dec!Q68+'Jan 2022for Dec 2021'!Q68</f>
        <v>0</v>
      </c>
      <c r="R68" s="166">
        <f>Oct!R68+Nov!R68+Dec!R68+'Jan 2022for Dec 2021'!R68</f>
        <v>0</v>
      </c>
      <c r="S68" s="171">
        <f>Oct!T68+Nov!T68+Dec!S68+'Jan 2022for Dec 2021'!S68</f>
        <v>0</v>
      </c>
      <c r="T68" s="140"/>
      <c r="U68" s="170">
        <f t="shared" si="2"/>
        <v>0</v>
      </c>
      <c r="V68" s="170">
        <f t="shared" si="3"/>
        <v>0</v>
      </c>
      <c r="W68" s="170">
        <f t="shared" si="4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7"/>
        <v>0</v>
      </c>
      <c r="AJ68" s="59">
        <f t="shared" si="8"/>
        <v>0</v>
      </c>
      <c r="AK68" s="60">
        <f t="shared" si="5"/>
        <v>0</v>
      </c>
      <c r="AM68" s="3"/>
      <c r="AN68" s="3"/>
    </row>
    <row r="69" spans="1:41" x14ac:dyDescent="0.2">
      <c r="A69" s="16"/>
      <c r="B69" s="112"/>
      <c r="C69" s="140">
        <f>Oct!C69+Nov!C69+Dec!C69+'Jan 2022for Dec 2021'!C69</f>
        <v>0</v>
      </c>
      <c r="D69" s="140">
        <f>Oct!D69+Nov!D69+Dec!D69+'Jan 2022for Dec 2021'!D69</f>
        <v>0</v>
      </c>
      <c r="E69" s="140">
        <f>Oct!E69+Nov!E69+Dec!E69+'Jan 2022for Dec 2021'!E69</f>
        <v>0</v>
      </c>
      <c r="F69" s="140">
        <f>Oct!F69+Nov!F69+Dec!F69+'Jan 2022for Dec 2021'!F69</f>
        <v>0</v>
      </c>
      <c r="G69" s="140">
        <f>Oct!G69+Nov!G69+Dec!G69+'Jan 2022for Dec 2021'!G69</f>
        <v>0</v>
      </c>
      <c r="H69" s="140">
        <f>Oct!H69+Nov!H69+Dec!H69+'Jan 2022for Dec 2021'!H69</f>
        <v>0</v>
      </c>
      <c r="I69" s="140">
        <f>Oct!I69+Nov!I69+Dec!I69+'Jan 2022for Dec 2021'!I69</f>
        <v>0</v>
      </c>
      <c r="J69" s="140">
        <f>Oct!J69+Nov!J69+Dec!J69+'Jan 2022for Dec 2021'!J69</f>
        <v>0</v>
      </c>
      <c r="K69" s="140">
        <f>Oct!K69+Nov!K69+Dec!K69+'Jan 2022for Dec 2021'!K69</f>
        <v>0</v>
      </c>
      <c r="L69" s="140">
        <f>Oct!L69+Nov!L69+Dec!L69+'Jan 2022for Dec 2021'!L69</f>
        <v>0</v>
      </c>
      <c r="M69" s="140">
        <f>Oct!M69+Nov!M69+Dec!M69+'Jan 2022for Dec 2021'!M69</f>
        <v>0</v>
      </c>
      <c r="N69" s="140">
        <f>Oct!N69+Nov!N69+Dec!N69+'Jan 2022for Dec 2021'!N69</f>
        <v>0</v>
      </c>
      <c r="O69" s="140">
        <f>Oct!O69+Nov!O69+Dec!O69+'Jan 2022for Dec 2021'!O69</f>
        <v>0</v>
      </c>
      <c r="P69" s="140">
        <f>Oct!P69+Nov!P69+Dec!P69+'Jan 2022for Dec 2021'!P69</f>
        <v>0</v>
      </c>
      <c r="Q69" s="140">
        <f>Oct!Q69+Nov!Q69+Dec!Q69+'Jan 2022for Dec 2021'!Q69</f>
        <v>0</v>
      </c>
      <c r="R69" s="166">
        <f>Oct!R69+Nov!R69+Dec!R69+'Jan 2022for Dec 2021'!R69</f>
        <v>0</v>
      </c>
      <c r="S69" s="171">
        <f>Oct!T69+Nov!T69+Dec!S69+'Jan 2022for Dec 2021'!S69</f>
        <v>0</v>
      </c>
      <c r="T69" s="140"/>
      <c r="U69" s="170">
        <f t="shared" si="2"/>
        <v>0</v>
      </c>
      <c r="V69" s="170">
        <f t="shared" si="3"/>
        <v>0</v>
      </c>
      <c r="W69" s="170">
        <f t="shared" si="4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7"/>
        <v>0</v>
      </c>
      <c r="AJ69" s="59">
        <f t="shared" si="8"/>
        <v>0</v>
      </c>
      <c r="AK69" s="60">
        <f t="shared" si="5"/>
        <v>0</v>
      </c>
      <c r="AM69" s="3"/>
      <c r="AN69" s="3"/>
    </row>
    <row r="70" spans="1:41" x14ac:dyDescent="0.2">
      <c r="A70" s="16"/>
      <c r="B70" s="112"/>
      <c r="C70" s="140">
        <f>Oct!C70+Nov!C70+Dec!C70+'Jan 2022for Dec 2021'!C70</f>
        <v>0</v>
      </c>
      <c r="D70" s="140">
        <f>Oct!D70+Nov!D70+Dec!D70+'Jan 2022for Dec 2021'!D70</f>
        <v>0</v>
      </c>
      <c r="E70" s="140">
        <f>Oct!E70+Nov!E70+Dec!E70+'Jan 2022for Dec 2021'!E70</f>
        <v>0</v>
      </c>
      <c r="F70" s="140">
        <f>Oct!F70+Nov!F70+Dec!F70+'Jan 2022for Dec 2021'!F70</f>
        <v>0</v>
      </c>
      <c r="G70" s="140">
        <f>Oct!G70+Nov!G70+Dec!G70+'Jan 2022for Dec 2021'!G70</f>
        <v>0</v>
      </c>
      <c r="H70" s="140">
        <f>Oct!H70+Nov!H70+Dec!H70+'Jan 2022for Dec 2021'!H70</f>
        <v>0</v>
      </c>
      <c r="I70" s="140">
        <f>Oct!I70+Nov!I70+Dec!I70+'Jan 2022for Dec 2021'!I70</f>
        <v>0</v>
      </c>
      <c r="J70" s="140">
        <f>Oct!J70+Nov!J70+Dec!J70+'Jan 2022for Dec 2021'!J70</f>
        <v>0</v>
      </c>
      <c r="K70" s="140">
        <f>Oct!K70+Nov!K70+Dec!K70+'Jan 2022for Dec 2021'!K70</f>
        <v>0</v>
      </c>
      <c r="L70" s="140">
        <f>Oct!L70+Nov!L70+Dec!L70+'Jan 2022for Dec 2021'!L70</f>
        <v>0</v>
      </c>
      <c r="M70" s="140">
        <f>Oct!M70+Nov!M70+Dec!M70+'Jan 2022for Dec 2021'!M70</f>
        <v>0</v>
      </c>
      <c r="N70" s="140">
        <f>Oct!N70+Nov!N70+Dec!N70+'Jan 2022for Dec 2021'!N70</f>
        <v>0</v>
      </c>
      <c r="O70" s="140">
        <f>Oct!O70+Nov!O70+Dec!O70+'Jan 2022for Dec 2021'!O70</f>
        <v>0</v>
      </c>
      <c r="P70" s="140">
        <f>Oct!P70+Nov!P70+Dec!P70+'Jan 2022for Dec 2021'!P70</f>
        <v>0</v>
      </c>
      <c r="Q70" s="140">
        <f>Oct!Q70+Nov!Q70+Dec!Q70+'Jan 2022for Dec 2021'!Q70</f>
        <v>0</v>
      </c>
      <c r="R70" s="166">
        <f>Oct!R70+Nov!R70+Dec!R70+'Jan 2022for Dec 2021'!R70</f>
        <v>0</v>
      </c>
      <c r="S70" s="171">
        <f>Oct!T70+Nov!T70+Dec!S70+'Jan 2022for Dec 2021'!S70</f>
        <v>0</v>
      </c>
      <c r="T70" s="140"/>
      <c r="U70" s="170">
        <f t="shared" si="2"/>
        <v>0</v>
      </c>
      <c r="V70" s="170">
        <f t="shared" si="3"/>
        <v>0</v>
      </c>
      <c r="W70" s="170">
        <f t="shared" si="4"/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7"/>
        <v>0</v>
      </c>
      <c r="AJ70" s="59">
        <f t="shared" si="8"/>
        <v>0</v>
      </c>
      <c r="AK70" s="60">
        <f t="shared" si="5"/>
        <v>0</v>
      </c>
      <c r="AM70" s="3"/>
      <c r="AN70" s="3"/>
    </row>
    <row r="71" spans="1:41" ht="10.8" thickBot="1" x14ac:dyDescent="0.25">
      <c r="A71" s="16"/>
      <c r="B71" s="141"/>
      <c r="C71" s="140">
        <f>Oct!C71+Nov!C71+Dec!C71+'Jan 2022for Dec 2021'!C71</f>
        <v>0</v>
      </c>
      <c r="D71" s="140">
        <f>Oct!D71+Nov!D71+Dec!D71+'Jan 2022for Dec 2021'!D71</f>
        <v>0</v>
      </c>
      <c r="E71" s="140">
        <f>Oct!E71+Nov!E71+Dec!E71+'Jan 2022for Dec 2021'!E71</f>
        <v>0</v>
      </c>
      <c r="F71" s="140">
        <f>Oct!F71+Nov!F71+Dec!F71+'Jan 2022for Dec 2021'!F71</f>
        <v>0</v>
      </c>
      <c r="G71" s="140">
        <f>Oct!G71+Nov!G71+Dec!G71+'Jan 2022for Dec 2021'!G71</f>
        <v>0</v>
      </c>
      <c r="H71" s="140">
        <f>Oct!H71+Nov!H71+Dec!H71+'Jan 2022for Dec 2021'!H71</f>
        <v>0</v>
      </c>
      <c r="I71" s="140">
        <f>Oct!I71+Nov!I71+Dec!I71+'Jan 2022for Dec 2021'!I71</f>
        <v>0</v>
      </c>
      <c r="J71" s="140">
        <f>Oct!J71+Nov!J71+Dec!J71+'Jan 2022for Dec 2021'!J71</f>
        <v>0</v>
      </c>
      <c r="K71" s="140">
        <f>Oct!K71+Nov!K71+Dec!K71+'Jan 2022for Dec 2021'!K71</f>
        <v>0</v>
      </c>
      <c r="L71" s="140">
        <f>Oct!L71+Nov!L71+Dec!L71+'Jan 2022for Dec 2021'!L71</f>
        <v>0</v>
      </c>
      <c r="M71" s="140">
        <f>Oct!M71+Nov!M71+Dec!M71+'Jan 2022for Dec 2021'!M71</f>
        <v>0</v>
      </c>
      <c r="N71" s="140">
        <f>Oct!N71+Nov!N71+Dec!N71+'Jan 2022for Dec 2021'!N71</f>
        <v>0</v>
      </c>
      <c r="O71" s="140">
        <f>Oct!O71+Nov!O71+Dec!O71+'Jan 2022for Dec 2021'!O71</f>
        <v>0</v>
      </c>
      <c r="P71" s="140">
        <f>Oct!P71+Nov!P71+Dec!P71+'Jan 2022for Dec 2021'!P71</f>
        <v>0</v>
      </c>
      <c r="Q71" s="140">
        <f>Oct!Q71+Nov!Q71+Dec!Q71+'Jan 2022for Dec 2021'!Q71</f>
        <v>0</v>
      </c>
      <c r="R71" s="166">
        <f>Oct!R71+Nov!R71+Dec!R71+'Jan 2022for Dec 2021'!R71</f>
        <v>0</v>
      </c>
      <c r="S71" s="172">
        <f>Oct!T80+Nov!T80+Dec!S80+'Jan 2022for Dec 2021'!S80</f>
        <v>0</v>
      </c>
      <c r="T71" s="140"/>
      <c r="U71" s="170">
        <f t="shared" si="2"/>
        <v>0</v>
      </c>
      <c r="V71" s="170">
        <f t="shared" si="3"/>
        <v>0</v>
      </c>
      <c r="W71" s="170">
        <f t="shared" si="4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7"/>
        <v>0</v>
      </c>
      <c r="AJ71" s="59">
        <f t="shared" si="8"/>
        <v>0</v>
      </c>
      <c r="AK71" s="60">
        <f t="shared" ref="AK71" si="9">+AJ71+AI71</f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10"/>
      <c r="C72" s="167">
        <f>SUM(C10:C71)</f>
        <v>0</v>
      </c>
      <c r="D72" s="167">
        <f t="shared" ref="D72:R72" si="10">SUM(D10:D71)</f>
        <v>0</v>
      </c>
      <c r="E72" s="167">
        <f t="shared" si="10"/>
        <v>0</v>
      </c>
      <c r="F72" s="167">
        <f t="shared" si="10"/>
        <v>0</v>
      </c>
      <c r="G72" s="167">
        <f t="shared" si="10"/>
        <v>0</v>
      </c>
      <c r="H72" s="167">
        <f t="shared" si="10"/>
        <v>0</v>
      </c>
      <c r="I72" s="167">
        <f t="shared" si="10"/>
        <v>0</v>
      </c>
      <c r="J72" s="167">
        <f t="shared" si="10"/>
        <v>0</v>
      </c>
      <c r="K72" s="167">
        <f t="shared" si="10"/>
        <v>0</v>
      </c>
      <c r="L72" s="167">
        <f t="shared" si="10"/>
        <v>0</v>
      </c>
      <c r="M72" s="167">
        <f t="shared" si="10"/>
        <v>0</v>
      </c>
      <c r="N72" s="167">
        <f t="shared" si="10"/>
        <v>0</v>
      </c>
      <c r="O72" s="167">
        <f t="shared" si="10"/>
        <v>0</v>
      </c>
      <c r="P72" s="167">
        <f t="shared" si="10"/>
        <v>0</v>
      </c>
      <c r="Q72" s="167">
        <f t="shared" si="10"/>
        <v>0</v>
      </c>
      <c r="R72" s="168">
        <f t="shared" si="10"/>
        <v>0</v>
      </c>
      <c r="S72" s="169">
        <f>SUM(S10:S71)</f>
        <v>0</v>
      </c>
      <c r="T72" s="139"/>
      <c r="U72" s="173">
        <f>SUM(U10:U71)</f>
        <v>0</v>
      </c>
      <c r="V72" s="173">
        <f>SUM(V10:V71)</f>
        <v>0</v>
      </c>
      <c r="W72" s="174">
        <f>SUM(W10:W71)</f>
        <v>0</v>
      </c>
      <c r="X72" s="139"/>
      <c r="Y72" s="139">
        <f t="shared" ref="Y72:AK72" si="11">SUM(Y10:Y71)</f>
        <v>0</v>
      </c>
      <c r="Z72" s="139">
        <f t="shared" si="11"/>
        <v>0</v>
      </c>
      <c r="AA72" s="139">
        <f t="shared" si="11"/>
        <v>0</v>
      </c>
      <c r="AB72" s="139">
        <f t="shared" si="11"/>
        <v>0</v>
      </c>
      <c r="AC72" s="139">
        <f t="shared" si="11"/>
        <v>0</v>
      </c>
      <c r="AD72" s="139">
        <f t="shared" si="11"/>
        <v>0</v>
      </c>
      <c r="AE72" s="139">
        <f t="shared" si="11"/>
        <v>0</v>
      </c>
      <c r="AF72" s="139">
        <f t="shared" si="11"/>
        <v>0</v>
      </c>
      <c r="AG72" s="139">
        <f t="shared" si="11"/>
        <v>0</v>
      </c>
      <c r="AH72" s="139">
        <f t="shared" si="11"/>
        <v>0</v>
      </c>
      <c r="AI72" s="176">
        <f t="shared" si="11"/>
        <v>0</v>
      </c>
      <c r="AJ72" s="176">
        <f t="shared" si="11"/>
        <v>0</v>
      </c>
      <c r="AK72" s="109">
        <f t="shared" si="11"/>
        <v>0</v>
      </c>
    </row>
    <row r="73" spans="1:41" ht="12.75" customHeight="1" thickTop="1" x14ac:dyDescent="0.2">
      <c r="A73" s="3"/>
      <c r="B73" s="3"/>
      <c r="C73" s="120"/>
      <c r="D73" s="120"/>
      <c r="E73" s="120" t="s">
        <v>89</v>
      </c>
      <c r="F73" s="120" t="s">
        <v>89</v>
      </c>
      <c r="G73" s="120"/>
      <c r="H73" s="120" t="s">
        <v>89</v>
      </c>
      <c r="I73" s="120"/>
      <c r="J73" s="120"/>
      <c r="K73" s="120"/>
      <c r="L73" s="120"/>
      <c r="M73" s="120"/>
      <c r="N73" s="120"/>
      <c r="O73" s="120"/>
      <c r="P73" s="130"/>
      <c r="Q73" s="120" t="s">
        <v>89</v>
      </c>
      <c r="R73" s="120"/>
      <c r="S73" s="120"/>
      <c r="T73" s="121"/>
      <c r="U73" s="121"/>
      <c r="V73" s="121" t="s">
        <v>89</v>
      </c>
      <c r="W73" s="121"/>
      <c r="X73" s="4"/>
      <c r="Y73" s="4"/>
      <c r="Z73" s="4"/>
      <c r="AA73" s="4"/>
      <c r="AB73" s="4"/>
      <c r="AC73" s="4"/>
      <c r="AD73" s="4"/>
      <c r="AJ73" s="121" t="s">
        <v>89</v>
      </c>
    </row>
    <row r="74" spans="1:41" ht="12.75" customHeight="1" x14ac:dyDescent="0.2">
      <c r="A74" s="3"/>
      <c r="B74" s="3"/>
      <c r="C74" s="124">
        <f>Oct!C74+Nov!C74+Dec!C74+'Jan 2022for Dec 2021'!C74</f>
        <v>0</v>
      </c>
      <c r="D74" s="124">
        <f>Oct!D74+Nov!D74+Dec!D74+'Jan 2022for Dec 2021'!D74</f>
        <v>0</v>
      </c>
      <c r="E74" s="124">
        <f>Oct!E74+Nov!E74+Dec!E74+'Jan 2022for Dec 2021'!E74</f>
        <v>0</v>
      </c>
      <c r="F74" s="124">
        <f>Oct!F74+Nov!F74+Dec!F74+'Jan 2022for Dec 2021'!F74</f>
        <v>0</v>
      </c>
      <c r="G74" s="124">
        <f>Oct!G74+Nov!G74+Dec!G74+'Jan 2022for Dec 2021'!G74</f>
        <v>0</v>
      </c>
      <c r="H74" s="124">
        <f>Oct!H74+Nov!H74+Dec!H74+'Jan 2022for Dec 2021'!H74</f>
        <v>0</v>
      </c>
      <c r="I74" s="124">
        <f>Oct!I74+Nov!I74+Dec!I74+'Jan 2022for Dec 2021'!I74</f>
        <v>0</v>
      </c>
      <c r="J74" s="124">
        <f>Oct!J74+Nov!J74+Dec!J74+'Jan 2022for Dec 2021'!J74</f>
        <v>0</v>
      </c>
      <c r="K74" s="124">
        <f>Oct!K74+Nov!K74+Dec!K74+'Jan 2022for Dec 2021'!K74</f>
        <v>0</v>
      </c>
      <c r="L74" s="124">
        <f>Oct!L74+Nov!L74+Dec!L74+'Jan 2022for Dec 2021'!L74</f>
        <v>0</v>
      </c>
      <c r="M74" s="124">
        <f>Oct!M74+Nov!M74+Dec!M74+'Jan 2022for Dec 2021'!M74</f>
        <v>0</v>
      </c>
      <c r="N74" s="124">
        <f>Oct!N74+Nov!N74+Dec!N74+'Jan 2022for Dec 2021'!N74</f>
        <v>0</v>
      </c>
      <c r="O74" s="124">
        <f>Oct!O74+Nov!O74+Dec!O74+'Jan 2022for Dec 2021'!O74</f>
        <v>0</v>
      </c>
      <c r="P74" s="124">
        <f>Oct!P74+Nov!P74+Dec!P74+'Jan 2022for Dec 2021'!P74</f>
        <v>0</v>
      </c>
      <c r="Q74" s="124">
        <f>Oct!Q74+Nov!Q74+Dec!Q74+'Jan 2022for Dec 2021'!Q74</f>
        <v>0</v>
      </c>
      <c r="R74" s="124">
        <f>Oct!R74+Nov!R74+Dec!R74+'Jan 2022for Dec 2021'!R74</f>
        <v>0</v>
      </c>
      <c r="S74" s="171">
        <f>Oct!T74+Nov!T74+Dec!S74+'Jan 2022for Dec 2021'!S74</f>
        <v>0</v>
      </c>
      <c r="T74" s="7"/>
      <c r="U74" s="170">
        <f t="shared" ref="U74:U78" si="12">(C74+D74)*$U$9</f>
        <v>0</v>
      </c>
      <c r="V74" s="170">
        <f t="shared" ref="V74:V78" si="13">(C74+D74)*$V$9</f>
        <v>0</v>
      </c>
      <c r="W74" s="170">
        <f t="shared" ref="W74:W78" si="14">+U74+V74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>+G74*$AI$9</f>
        <v>0</v>
      </c>
      <c r="AJ74" s="59">
        <f>+G74*$AJ$9</f>
        <v>0</v>
      </c>
      <c r="AK74" s="60">
        <f t="shared" ref="AK74:AK78" si="15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124">
        <f>Oct!C75+Nov!C75+Dec!C75+'Jan 2022for Dec 2021'!C75</f>
        <v>0</v>
      </c>
      <c r="D75" s="124">
        <f>Oct!D75+Nov!D75+Dec!D75+'Jan 2022for Dec 2021'!D75</f>
        <v>0</v>
      </c>
      <c r="E75" s="124">
        <f>Oct!E75+Nov!E75+Dec!E75+'Jan 2022for Dec 2021'!E75</f>
        <v>0</v>
      </c>
      <c r="F75" s="124">
        <f>Oct!F75+Nov!F75+Dec!F75+'Jan 2022for Dec 2021'!F75</f>
        <v>0</v>
      </c>
      <c r="G75" s="124">
        <f>Oct!G75+Nov!G75+Dec!G75+'Jan 2022for Dec 2021'!G75</f>
        <v>0</v>
      </c>
      <c r="H75" s="124">
        <f>Oct!H75+Nov!H75+Dec!H75+'Jan 2022for Dec 2021'!H75</f>
        <v>0</v>
      </c>
      <c r="I75" s="124">
        <f>Oct!I75+Nov!I75+Dec!I75+'Jan 2022for Dec 2021'!I75</f>
        <v>0</v>
      </c>
      <c r="J75" s="124">
        <f>Oct!J75+Nov!J75+Dec!J75+'Jan 2022for Dec 2021'!J75</f>
        <v>0</v>
      </c>
      <c r="K75" s="124">
        <f>Oct!K75+Nov!K75+Dec!K75+'Jan 2022for Dec 2021'!K75</f>
        <v>0</v>
      </c>
      <c r="L75" s="124">
        <f>Oct!L75+Nov!L75+Dec!L75+'Jan 2022for Dec 2021'!L75</f>
        <v>0</v>
      </c>
      <c r="M75" s="124">
        <f>Oct!M75+Nov!M75+Dec!M75+'Jan 2022for Dec 2021'!M75</f>
        <v>0</v>
      </c>
      <c r="N75" s="124">
        <f>Oct!N75+Nov!N75+Dec!N75+'Jan 2022for Dec 2021'!N75</f>
        <v>0</v>
      </c>
      <c r="O75" s="124">
        <f>Oct!O75+Nov!O75+Dec!O75+'Jan 2022for Dec 2021'!O75</f>
        <v>0</v>
      </c>
      <c r="P75" s="124">
        <f>Oct!P75+Nov!P75+Dec!P75+'Jan 2022for Dec 2021'!P75</f>
        <v>0</v>
      </c>
      <c r="Q75" s="124">
        <f>Oct!Q75+Nov!Q75+Dec!Q75+'Jan 2022for Dec 2021'!Q75</f>
        <v>0</v>
      </c>
      <c r="R75" s="124">
        <f>Oct!R75+Nov!R75+Dec!R75+'Jan 2022for Dec 2021'!R75</f>
        <v>0</v>
      </c>
      <c r="S75" s="171">
        <f>Oct!T75+Nov!T75+Dec!S75+'Jan 2022for Dec 2021'!S75</f>
        <v>0</v>
      </c>
      <c r="T75" s="7"/>
      <c r="U75" s="170">
        <f t="shared" si="12"/>
        <v>0</v>
      </c>
      <c r="V75" s="170">
        <f t="shared" si="13"/>
        <v>0</v>
      </c>
      <c r="W75" s="170">
        <f t="shared" si="14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>+G75*$AI$9</f>
        <v>0</v>
      </c>
      <c r="AJ75" s="59">
        <f>+G75*$AJ$9</f>
        <v>0</v>
      </c>
      <c r="AK75" s="60">
        <f t="shared" si="15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124">
        <f>Oct!C76+Nov!C76+Dec!C76+'Jan 2022for Dec 2021'!C76</f>
        <v>0</v>
      </c>
      <c r="D76" s="124">
        <f>Oct!D76+Nov!D76+Dec!D76+'Jan 2022for Dec 2021'!D76</f>
        <v>0</v>
      </c>
      <c r="E76" s="124">
        <f>Oct!E76+Nov!E76+Dec!E76+'Jan 2022for Dec 2021'!E76</f>
        <v>0</v>
      </c>
      <c r="F76" s="124">
        <f>Oct!F76+Nov!F76+Dec!F76+'Jan 2022for Dec 2021'!F76</f>
        <v>0</v>
      </c>
      <c r="G76" s="124">
        <f>Oct!G76+Nov!G76+Dec!G76+'Jan 2022for Dec 2021'!G76</f>
        <v>0</v>
      </c>
      <c r="H76" s="124">
        <f>Oct!H76+Nov!H76+Dec!H76+'Jan 2022for Dec 2021'!H76</f>
        <v>0</v>
      </c>
      <c r="I76" s="124">
        <f>Oct!I76+Nov!I76+Dec!I76+'Jan 2022for Dec 2021'!I76</f>
        <v>0</v>
      </c>
      <c r="J76" s="124">
        <f>Oct!J76+Nov!J76+Dec!J76+'Jan 2022for Dec 2021'!J76</f>
        <v>0</v>
      </c>
      <c r="K76" s="124">
        <f>Oct!K76+Nov!K76+Dec!K76+'Jan 2022for Dec 2021'!K76</f>
        <v>0</v>
      </c>
      <c r="L76" s="124">
        <f>Oct!L76+Nov!L76+Dec!L76+'Jan 2022for Dec 2021'!L76</f>
        <v>0</v>
      </c>
      <c r="M76" s="124">
        <f>Oct!M76+Nov!M76+Dec!M76+'Jan 2022for Dec 2021'!M76</f>
        <v>0</v>
      </c>
      <c r="N76" s="124">
        <f>Oct!N76+Nov!N76+Dec!N76+'Jan 2022for Dec 2021'!N76</f>
        <v>0</v>
      </c>
      <c r="O76" s="124">
        <f>Oct!O76+Nov!O76+Dec!O76+'Jan 2022for Dec 2021'!O76</f>
        <v>0</v>
      </c>
      <c r="P76" s="124">
        <f>Oct!P76+Nov!P76+Dec!P76+'Jan 2022for Dec 2021'!P76</f>
        <v>0</v>
      </c>
      <c r="Q76" s="124">
        <f>Oct!Q76+Nov!Q76+Dec!Q76+'Jan 2022for Dec 2021'!Q76</f>
        <v>0</v>
      </c>
      <c r="R76" s="124">
        <f>Oct!R76+Nov!R76+Dec!R76+'Jan 2022for Dec 2021'!R76</f>
        <v>0</v>
      </c>
      <c r="S76" s="171">
        <f>Oct!T76+Nov!T76+Dec!S76+'Jan 2022for Dec 2021'!S76</f>
        <v>0</v>
      </c>
      <c r="T76" s="7"/>
      <c r="U76" s="170">
        <f t="shared" si="12"/>
        <v>0</v>
      </c>
      <c r="V76" s="170">
        <f t="shared" si="13"/>
        <v>0</v>
      </c>
      <c r="W76" s="170">
        <f t="shared" si="14"/>
        <v>0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58">
        <f>+G76*$AI$9</f>
        <v>0</v>
      </c>
      <c r="AJ76" s="59">
        <f>+G76*$AJ$9</f>
        <v>0</v>
      </c>
      <c r="AK76" s="60">
        <f t="shared" si="15"/>
        <v>0</v>
      </c>
      <c r="AL76" s="3"/>
      <c r="AM76" s="3"/>
      <c r="AN76" s="3"/>
    </row>
    <row r="77" spans="1:41" ht="12.75" customHeight="1" x14ac:dyDescent="0.2">
      <c r="A77" s="3"/>
      <c r="B77" s="119"/>
      <c r="C77" s="124">
        <f>Oct!C77+Nov!C77+Dec!C77+'Jan 2022for Dec 2021'!C77</f>
        <v>0</v>
      </c>
      <c r="D77" s="124">
        <f>Oct!D77+Nov!D77+Dec!D77+'Jan 2022for Dec 2021'!D77</f>
        <v>0</v>
      </c>
      <c r="E77" s="124">
        <f>Oct!E77+Nov!E77+Dec!E77+'Jan 2022for Dec 2021'!E77</f>
        <v>0</v>
      </c>
      <c r="F77" s="124">
        <f>Oct!F77+Nov!F77+Dec!F77+'Jan 2022for Dec 2021'!F77</f>
        <v>0</v>
      </c>
      <c r="G77" s="124">
        <f>Oct!G77+Nov!G77+Dec!G77+'Jan 2022for Dec 2021'!G77</f>
        <v>0</v>
      </c>
      <c r="H77" s="124">
        <f>Oct!H77+Nov!H77+Dec!H77+'Jan 2022for Dec 2021'!H77</f>
        <v>0</v>
      </c>
      <c r="I77" s="124">
        <f>Oct!I77+Nov!I77+Dec!I77+'Jan 2022for Dec 2021'!I77</f>
        <v>0</v>
      </c>
      <c r="J77" s="124">
        <f>Oct!J77+Nov!J77+Dec!J77+'Jan 2022for Dec 2021'!J77</f>
        <v>0</v>
      </c>
      <c r="K77" s="124">
        <f>Oct!K77+Nov!K77+Dec!K77+'Jan 2022for Dec 2021'!K77</f>
        <v>0</v>
      </c>
      <c r="L77" s="124">
        <f>Oct!L77+Nov!L77+Dec!L77+'Jan 2022for Dec 2021'!L77</f>
        <v>0</v>
      </c>
      <c r="M77" s="124">
        <f>Oct!M77+Nov!M77+Dec!M77+'Jan 2022for Dec 2021'!M77</f>
        <v>0</v>
      </c>
      <c r="N77" s="124">
        <f>Oct!N77+Nov!N77+Dec!N77+'Jan 2022for Dec 2021'!N77</f>
        <v>0</v>
      </c>
      <c r="O77" s="124">
        <f>Oct!O77+Nov!O77+Dec!O77+'Jan 2022for Dec 2021'!O77</f>
        <v>0</v>
      </c>
      <c r="P77" s="124">
        <f>Oct!P77+Nov!P77+Dec!P77+'Jan 2022for Dec 2021'!P77</f>
        <v>0</v>
      </c>
      <c r="Q77" s="124">
        <f>Oct!Q77+Nov!Q77+Dec!Q77+'Jan 2022for Dec 2021'!Q77</f>
        <v>0</v>
      </c>
      <c r="R77" s="124">
        <f>Oct!R77+Nov!R77+Dec!R77+'Jan 2022for Dec 2021'!R77</f>
        <v>0</v>
      </c>
      <c r="S77" s="171">
        <f>Oct!T77+Nov!T77+Dec!S77+'Jan 2022for Dec 2021'!S77</f>
        <v>0</v>
      </c>
      <c r="T77" s="4"/>
      <c r="U77" s="170">
        <f t="shared" si="12"/>
        <v>0</v>
      </c>
      <c r="V77" s="170">
        <f t="shared" si="13"/>
        <v>0</v>
      </c>
      <c r="W77" s="170">
        <f t="shared" si="14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>+G77*$AI$9</f>
        <v>0</v>
      </c>
      <c r="AJ77" s="59">
        <f>+G77*$AJ$9</f>
        <v>0</v>
      </c>
      <c r="AK77" s="60">
        <f t="shared" si="15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124">
        <f>Oct!C78+Nov!C78+Dec!C78+'Jan 2022for Dec 2021'!C78</f>
        <v>0</v>
      </c>
      <c r="D78" s="124">
        <f>Oct!D78+Nov!D78+Dec!D78+'Jan 2022for Dec 2021'!D78</f>
        <v>0</v>
      </c>
      <c r="E78" s="124">
        <f>Oct!E78+Nov!E78+Dec!E78+'Jan 2022for Dec 2021'!E78</f>
        <v>0</v>
      </c>
      <c r="F78" s="124">
        <f>Oct!F78+Nov!F78+Dec!F78+'Jan 2022for Dec 2021'!F78</f>
        <v>0</v>
      </c>
      <c r="G78" s="124">
        <f>Oct!G78+Nov!G78+Dec!G78+'Jan 2022for Dec 2021'!G78</f>
        <v>0</v>
      </c>
      <c r="H78" s="124">
        <f>Oct!H78+Nov!H78+Dec!H78+'Jan 2022for Dec 2021'!H78</f>
        <v>0</v>
      </c>
      <c r="I78" s="124">
        <f>Oct!I78+Nov!I78+Dec!I78+'Jan 2022for Dec 2021'!I78</f>
        <v>0</v>
      </c>
      <c r="J78" s="124">
        <f>Oct!J78+Nov!J78+Dec!J78+'Jan 2022for Dec 2021'!J78</f>
        <v>0</v>
      </c>
      <c r="K78" s="124">
        <f>Oct!K78+Nov!K78+Dec!K78+'Jan 2022for Dec 2021'!K78</f>
        <v>0</v>
      </c>
      <c r="L78" s="124">
        <f>Oct!L78+Nov!L78+Dec!L78+'Jan 2022for Dec 2021'!L78</f>
        <v>0</v>
      </c>
      <c r="M78" s="124">
        <f>Oct!M78+Nov!M78+Dec!M78+'Jan 2022for Dec 2021'!M78</f>
        <v>0</v>
      </c>
      <c r="N78" s="124">
        <f>Oct!N78+Nov!N78+Dec!N78+'Jan 2022for Dec 2021'!N78</f>
        <v>0</v>
      </c>
      <c r="O78" s="124">
        <f>Oct!O78+Nov!O78+Dec!O78+'Jan 2022for Dec 2021'!O78</f>
        <v>0</v>
      </c>
      <c r="P78" s="124">
        <f>Oct!P78+Nov!P78+Dec!P78+'Jan 2022for Dec 2021'!P78</f>
        <v>0</v>
      </c>
      <c r="Q78" s="124">
        <f>Oct!Q78+Nov!Q78+Dec!Q78+'Jan 2022for Dec 2021'!Q78</f>
        <v>0</v>
      </c>
      <c r="R78" s="124">
        <f>Oct!R78+Nov!R78+Dec!R78+'Jan 2022for Dec 2021'!R78</f>
        <v>0</v>
      </c>
      <c r="S78" s="171">
        <f>Oct!T78+Nov!T78+Dec!S78+'Jan 2022for Dec 2021'!S78</f>
        <v>0</v>
      </c>
      <c r="T78" s="4"/>
      <c r="U78" s="177">
        <f t="shared" si="12"/>
        <v>0</v>
      </c>
      <c r="V78" s="177">
        <f t="shared" si="13"/>
        <v>0</v>
      </c>
      <c r="W78" s="177">
        <f t="shared" si="14"/>
        <v>0</v>
      </c>
      <c r="X78" s="4"/>
      <c r="Y78" s="4"/>
      <c r="Z78" s="4"/>
      <c r="AA78" s="4"/>
      <c r="AB78" s="4"/>
      <c r="AC78" s="4"/>
      <c r="AD78" s="4"/>
      <c r="AE78" s="4"/>
      <c r="AI78" s="154">
        <f>+G78*$AI$9</f>
        <v>0</v>
      </c>
      <c r="AJ78" s="155">
        <f>+G78*$AJ$9</f>
        <v>0</v>
      </c>
      <c r="AK78" s="156">
        <f t="shared" si="15"/>
        <v>0</v>
      </c>
    </row>
    <row r="79" spans="1:41" ht="12.75" customHeight="1" x14ac:dyDescent="0.2">
      <c r="A79" s="115" t="s">
        <v>84</v>
      </c>
      <c r="B79" s="116"/>
      <c r="C79" s="117">
        <f t="shared" ref="C79:M79" si="16">SUM(C74:C78)</f>
        <v>0</v>
      </c>
      <c r="D79" s="117">
        <f t="shared" si="16"/>
        <v>0</v>
      </c>
      <c r="E79" s="117">
        <f t="shared" si="16"/>
        <v>0</v>
      </c>
      <c r="F79" s="117">
        <f t="shared" si="16"/>
        <v>0</v>
      </c>
      <c r="G79" s="117">
        <f t="shared" si="16"/>
        <v>0</v>
      </c>
      <c r="H79" s="117">
        <f t="shared" si="16"/>
        <v>0</v>
      </c>
      <c r="I79" s="117">
        <f t="shared" si="16"/>
        <v>0</v>
      </c>
      <c r="J79" s="117">
        <f t="shared" si="16"/>
        <v>0</v>
      </c>
      <c r="K79" s="117">
        <f t="shared" si="16"/>
        <v>0</v>
      </c>
      <c r="L79" s="117">
        <f t="shared" si="16"/>
        <v>0</v>
      </c>
      <c r="M79" s="117">
        <f t="shared" si="16"/>
        <v>0</v>
      </c>
      <c r="N79" s="117">
        <f t="shared" ref="N79:S79" si="17">SUM(N74:N78)</f>
        <v>0</v>
      </c>
      <c r="O79" s="117">
        <f t="shared" si="17"/>
        <v>0</v>
      </c>
      <c r="P79" s="117">
        <f t="shared" si="17"/>
        <v>0</v>
      </c>
      <c r="Q79" s="117">
        <f t="shared" si="17"/>
        <v>0</v>
      </c>
      <c r="R79" s="117">
        <f t="shared" si="17"/>
        <v>0</v>
      </c>
      <c r="S79" s="118">
        <f t="shared" si="17"/>
        <v>0</v>
      </c>
      <c r="T79" s="7"/>
      <c r="U79" s="157">
        <f>SUM(U74:U78)+U72</f>
        <v>0</v>
      </c>
      <c r="V79" s="157">
        <f t="shared" ref="V79:W79" si="18">SUM(V74:V78)+V72</f>
        <v>0</v>
      </c>
      <c r="W79" s="157">
        <f t="shared" si="18"/>
        <v>0</v>
      </c>
      <c r="X79" s="7"/>
      <c r="Y79" s="7"/>
      <c r="Z79" s="7"/>
      <c r="AA79" s="7"/>
      <c r="AB79" s="7"/>
      <c r="AC79" s="7"/>
      <c r="AD79" s="7"/>
      <c r="AE79" s="7"/>
      <c r="AF79" s="9"/>
      <c r="AG79" s="9"/>
      <c r="AH79" s="9"/>
      <c r="AI79" s="157">
        <f t="shared" ref="AI79:AK79" si="19">SUM(AI74:AI78)+AI72</f>
        <v>0</v>
      </c>
      <c r="AJ79" s="157">
        <f t="shared" si="19"/>
        <v>0</v>
      </c>
      <c r="AK79" s="157">
        <f t="shared" si="19"/>
        <v>0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5" ht="12.75" customHeight="1" x14ac:dyDescent="0.2">
      <c r="A81" s="71"/>
      <c r="B81" s="122"/>
      <c r="H81" s="71"/>
      <c r="O81" s="128"/>
      <c r="P81" s="131"/>
    </row>
    <row r="82" spans="1:35" x14ac:dyDescent="0.2">
      <c r="A82" s="76"/>
      <c r="B82" s="76"/>
      <c r="C82" s="10"/>
      <c r="H82" s="10"/>
      <c r="O82" s="128"/>
      <c r="P82" s="128"/>
      <c r="Q82" s="10"/>
      <c r="S82" s="10"/>
      <c r="U82" s="15"/>
      <c r="V82" s="15"/>
      <c r="W82" s="15"/>
    </row>
    <row r="83" spans="1:35" x14ac:dyDescent="0.2">
      <c r="O83" s="71"/>
      <c r="P83" s="71"/>
    </row>
    <row r="84" spans="1:35" x14ac:dyDescent="0.2">
      <c r="H84" s="10"/>
      <c r="O84" s="129"/>
      <c r="P84" s="71"/>
      <c r="U84" s="15"/>
      <c r="V84" s="15"/>
      <c r="W84" s="15"/>
    </row>
    <row r="85" spans="1:35" x14ac:dyDescent="0.2">
      <c r="C85" s="10"/>
      <c r="F85" s="10"/>
      <c r="O85" s="128"/>
      <c r="P85" s="71"/>
    </row>
    <row r="86" spans="1:35" x14ac:dyDescent="0.2">
      <c r="C86" s="10"/>
      <c r="F86" s="10"/>
      <c r="O86" s="71"/>
      <c r="P86" s="71"/>
      <c r="AI86" s="13" t="s">
        <v>92</v>
      </c>
    </row>
    <row r="87" spans="1:35" x14ac:dyDescent="0.2">
      <c r="C87" s="10"/>
      <c r="F87" s="10"/>
      <c r="O87" s="71"/>
      <c r="P87" s="71"/>
    </row>
    <row r="88" spans="1:35" x14ac:dyDescent="0.2">
      <c r="C88" s="10"/>
      <c r="F88" s="10"/>
      <c r="O88" s="71"/>
      <c r="P88" s="71"/>
    </row>
    <row r="89" spans="1:35" x14ac:dyDescent="0.2">
      <c r="C89" s="10"/>
      <c r="F89" s="10"/>
    </row>
    <row r="90" spans="1:35" x14ac:dyDescent="0.2">
      <c r="C90" s="10"/>
      <c r="F90" s="10"/>
    </row>
    <row r="91" spans="1:35" x14ac:dyDescent="0.2">
      <c r="C91" s="10"/>
      <c r="F91" s="10"/>
    </row>
    <row r="92" spans="1:35" x14ac:dyDescent="0.2">
      <c r="C92" s="10"/>
      <c r="F92" s="10"/>
    </row>
    <row r="93" spans="1:35" x14ac:dyDescent="0.2">
      <c r="C93" s="10"/>
      <c r="F93" s="10"/>
    </row>
    <row r="94" spans="1:35" x14ac:dyDescent="0.2">
      <c r="C94" s="10"/>
      <c r="F94" s="10"/>
    </row>
    <row r="95" spans="1:35" x14ac:dyDescent="0.2">
      <c r="C95" s="10"/>
      <c r="F95" s="10"/>
    </row>
    <row r="96" spans="1:35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126"/>
  <sheetViews>
    <sheetView zoomScaleNormal="100" workbookViewId="0">
      <pane ySplit="9" topLeftCell="A10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3" width="8.88671875" style="6"/>
    <col min="16384" max="16384" width="8.88671875" style="6" customWidth="1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93</v>
      </c>
      <c r="B3" s="64"/>
      <c r="C3" s="6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142">
        <v>0.84</v>
      </c>
      <c r="V9" s="143">
        <v>0.16</v>
      </c>
      <c r="W9" s="144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146">
        <v>0.5</v>
      </c>
      <c r="AJ9" s="147">
        <v>0.5</v>
      </c>
      <c r="AK9" s="148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140">
        <f>+'Q1'!C10+'Q2'!C10+'Q3'!C10+'Q4'!C10</f>
        <v>0</v>
      </c>
      <c r="D10" s="140">
        <f>+'Q1'!D10+'Q2'!D10+'Q3'!D10+'Q4'!D10</f>
        <v>0</v>
      </c>
      <c r="E10" s="140">
        <f>+'Q1'!E10+'Q2'!E10+'Q3'!E10+'Q4'!E10</f>
        <v>0</v>
      </c>
      <c r="F10" s="140">
        <f>+'Q1'!F10+'Q2'!F10+'Q3'!F10+'Q4'!F10</f>
        <v>0</v>
      </c>
      <c r="G10" s="140">
        <f>+'Q1'!G10+'Q2'!G10+'Q3'!G10+'Q4'!G10</f>
        <v>0</v>
      </c>
      <c r="H10" s="140">
        <f>+'Q1'!H10+'Q2'!H10+'Q3'!H10+'Q4'!H10</f>
        <v>0</v>
      </c>
      <c r="I10" s="140">
        <f>+'Q1'!I10+'Q2'!I10+'Q3'!I10+'Q4'!I10</f>
        <v>0</v>
      </c>
      <c r="J10" s="140">
        <f>+'Q1'!J10+'Q2'!J10+'Q3'!J10+'Q4'!J10</f>
        <v>0</v>
      </c>
      <c r="K10" s="140">
        <f>+'Q1'!K10+'Q2'!K10+'Q3'!K10+'Q4'!K10</f>
        <v>0</v>
      </c>
      <c r="L10" s="140">
        <f>+'Q1'!L10+'Q2'!L10+'Q3'!L10+'Q4'!L10</f>
        <v>0</v>
      </c>
      <c r="M10" s="140">
        <f>+'Q1'!M10+'Q2'!M10+'Q3'!M10+'Q4'!M10</f>
        <v>0</v>
      </c>
      <c r="N10" s="140">
        <f>+'Q1'!N10+'Q2'!N10+'Q3'!N10+'Q4'!N10</f>
        <v>0</v>
      </c>
      <c r="O10" s="140">
        <f>+'Q1'!O10+'Q2'!O10+'Q3'!O10+'Q4'!O10</f>
        <v>0</v>
      </c>
      <c r="P10" s="140">
        <f>+'Q1'!P10+'Q2'!P10+'Q3'!P10+'Q4'!P10</f>
        <v>0</v>
      </c>
      <c r="Q10" s="140">
        <f>+'Q1'!Q10+'Q2'!Q10+'Q3'!Q10+'Q4'!Q10</f>
        <v>0</v>
      </c>
      <c r="R10" s="140">
        <f>+'Q1'!R10+'Q2'!R10+'Q3'!R10+'Q4'!R10</f>
        <v>0</v>
      </c>
      <c r="S10" s="171">
        <f>SUM(C10:R10)</f>
        <v>0</v>
      </c>
      <c r="T10" s="140"/>
      <c r="U10" s="170">
        <f>'Q1'!U10+'Q2'!U10+'Q3'!U10+'Q4'!U10</f>
        <v>0</v>
      </c>
      <c r="V10" s="181">
        <f>'Q1'!V10+'Q2'!V10+'Q3'!V10+'Q4'!V10</f>
        <v>0</v>
      </c>
      <c r="W10" s="170">
        <f>+U10+V10</f>
        <v>0</v>
      </c>
      <c r="X10" s="140"/>
      <c r="Y10" s="140">
        <f>'Q1'!Z10+'Q2'!Z10+'Q3'!Z10+'Q4'!Y10</f>
        <v>0</v>
      </c>
      <c r="Z10" s="140">
        <f>'Q1'!AA10+'Q2'!AA10+'Q3'!AA10+'Q4'!Z10</f>
        <v>0</v>
      </c>
      <c r="AA10" s="140">
        <f>'Q1'!AB10+'Q2'!AB10+'Q3'!AB10+'Q4'!AA10</f>
        <v>0</v>
      </c>
      <c r="AB10" s="140">
        <f>'Q1'!AC10+'Q2'!AC10+'Q3'!AC10+'Q4'!AB10</f>
        <v>0</v>
      </c>
      <c r="AC10" s="140">
        <f>'Q1'!AD10+'Q2'!AD10+'Q3'!AD10+'Q4'!AC10</f>
        <v>0</v>
      </c>
      <c r="AD10" s="140">
        <f>'Q1'!AE10+'Q2'!AE10+'Q3'!AE10+'Q4'!AD10</f>
        <v>0</v>
      </c>
      <c r="AE10" s="140">
        <f>'Q1'!AF10+'Q2'!AF10+'Q3'!AF10+'Q4'!AE10</f>
        <v>0</v>
      </c>
      <c r="AF10" s="140">
        <f>'Q1'!AG10+'Q2'!AG10+'Q3'!AG10+'Q4'!AF10</f>
        <v>0</v>
      </c>
      <c r="AG10" s="140">
        <f>'Q1'!AH10+'Q2'!AH10+'Q3'!AH10+'Q4'!AG10</f>
        <v>0</v>
      </c>
      <c r="AH10" s="140">
        <f>'Q1'!AI10+'Q2'!AI10+'Q3'!AI10+'Q4'!AH10</f>
        <v>0</v>
      </c>
      <c r="AI10" s="195">
        <f>'Q1'!AI10+'Q2'!AI10+'Q3'!AI10+'Q4'!AI10</f>
        <v>0</v>
      </c>
      <c r="AJ10" s="190">
        <f>'Q1'!AJ10+'Q2'!AJ10+'Q3'!AJ10+'Q4'!AJ10</f>
        <v>0</v>
      </c>
      <c r="AK10" s="189">
        <f>+AI10+AJ10</f>
        <v>0</v>
      </c>
      <c r="AL10" s="5"/>
      <c r="AN10" s="10">
        <f>+W10-C10</f>
        <v>0</v>
      </c>
    </row>
    <row r="11" spans="1:42" x14ac:dyDescent="0.2">
      <c r="A11" s="220" t="s">
        <v>32</v>
      </c>
      <c r="B11" s="221">
        <v>240015</v>
      </c>
      <c r="C11" s="140">
        <f>+'Q1'!C11+'Q2'!C11+'Q3'!C11+'Q4'!C11</f>
        <v>0</v>
      </c>
      <c r="D11" s="140">
        <f>+'Q1'!D11+'Q2'!D11+'Q3'!D11+'Q4'!D11</f>
        <v>0</v>
      </c>
      <c r="E11" s="140">
        <f>+'Q1'!E11+'Q2'!E11+'Q3'!E11+'Q4'!E11</f>
        <v>0</v>
      </c>
      <c r="F11" s="140">
        <f>+'Q1'!F11+'Q2'!F11+'Q3'!F11+'Q4'!F11</f>
        <v>0</v>
      </c>
      <c r="G11" s="140">
        <f>+'Q1'!G11+'Q2'!G11+'Q3'!G11+'Q4'!G11</f>
        <v>0</v>
      </c>
      <c r="H11" s="140">
        <f>+'Q1'!H11+'Q2'!H11+'Q3'!H11+'Q4'!H11</f>
        <v>0</v>
      </c>
      <c r="I11" s="140">
        <f>+'Q1'!I11+'Q2'!I11+'Q3'!I11+'Q4'!I11</f>
        <v>0</v>
      </c>
      <c r="J11" s="140">
        <f>+'Q1'!J11+'Q2'!J11+'Q3'!J11+'Q4'!J11</f>
        <v>0</v>
      </c>
      <c r="K11" s="140">
        <f>+'Q1'!K11+'Q2'!K11+'Q3'!K11+'Q4'!K11</f>
        <v>0</v>
      </c>
      <c r="L11" s="140">
        <f>+'Q1'!L11+'Q2'!L11+'Q3'!L11+'Q4'!L11</f>
        <v>0</v>
      </c>
      <c r="M11" s="140">
        <f>+'Q1'!M11+'Q2'!M11+'Q3'!M11+'Q4'!M11</f>
        <v>0</v>
      </c>
      <c r="N11" s="140">
        <f>+'Q1'!N11+'Q2'!N11+'Q3'!N11+'Q4'!N11</f>
        <v>0</v>
      </c>
      <c r="O11" s="140">
        <f>+'Q1'!O11+'Q2'!O11+'Q3'!O11+'Q4'!O11</f>
        <v>0</v>
      </c>
      <c r="P11" s="140">
        <f>+'Q1'!P11+'Q2'!P11+'Q3'!P11+'Q4'!P11</f>
        <v>0</v>
      </c>
      <c r="Q11" s="140">
        <f>+'Q1'!Q11+'Q2'!Q11+'Q3'!Q11+'Q4'!Q11</f>
        <v>0</v>
      </c>
      <c r="R11" s="140">
        <f>+'Q1'!R11+'Q2'!R11+'Q3'!R11+'Q4'!R11</f>
        <v>0</v>
      </c>
      <c r="S11" s="171">
        <f t="shared" ref="S11:S71" si="0">SUM(C11:R11)</f>
        <v>0</v>
      </c>
      <c r="T11" s="140"/>
      <c r="U11" s="170">
        <f>'Q1'!U11+'Q2'!U11+'Q3'!U11+'Q4'!U11</f>
        <v>0</v>
      </c>
      <c r="V11" s="181">
        <f>'Q1'!V11+'Q2'!V11+'Q3'!V11+'Q4'!V11</f>
        <v>0</v>
      </c>
      <c r="W11" s="170">
        <f t="shared" ref="W11:W71" si="1">+U11+V11</f>
        <v>0</v>
      </c>
      <c r="X11" s="140"/>
      <c r="Y11" s="140">
        <f>'Q1'!Z11+'Q2'!Z11+'Q3'!Z11+'Q4'!Y11</f>
        <v>0</v>
      </c>
      <c r="Z11" s="140">
        <f>'Q1'!AA11+'Q2'!AA11+'Q3'!AA11+'Q4'!Z11</f>
        <v>0</v>
      </c>
      <c r="AA11" s="140">
        <f>'Q1'!AB11+'Q2'!AB11+'Q3'!AB11+'Q4'!AA11</f>
        <v>0</v>
      </c>
      <c r="AB11" s="140">
        <f>'Q1'!AC11+'Q2'!AC11+'Q3'!AC11+'Q4'!AB11</f>
        <v>0</v>
      </c>
      <c r="AC11" s="140">
        <f>'Q1'!AD11+'Q2'!AD11+'Q3'!AD11+'Q4'!AC11</f>
        <v>0</v>
      </c>
      <c r="AD11" s="140">
        <f>'Q1'!AE11+'Q2'!AE11+'Q3'!AE11+'Q4'!AD11</f>
        <v>0</v>
      </c>
      <c r="AE11" s="140">
        <f>'Q1'!AF11+'Q2'!AF11+'Q3'!AF11+'Q4'!AE11</f>
        <v>0</v>
      </c>
      <c r="AF11" s="140">
        <f>'Q1'!AG11+'Q2'!AG11+'Q3'!AG11+'Q4'!AF11</f>
        <v>0</v>
      </c>
      <c r="AG11" s="140">
        <f>'Q1'!AH11+'Q2'!AH11+'Q3'!AH11+'Q4'!AG11</f>
        <v>0</v>
      </c>
      <c r="AH11" s="140">
        <f>'Q1'!AI11+'Q2'!AI11+'Q3'!AI11+'Q4'!AH11</f>
        <v>0</v>
      </c>
      <c r="AI11" s="195">
        <f>'Q1'!AI11+'Q2'!AI11+'Q3'!AI11+'Q4'!AI11</f>
        <v>0</v>
      </c>
      <c r="AJ11" s="190">
        <f>'Q1'!AJ11+'Q2'!AJ11+'Q3'!AJ11+'Q4'!AJ11</f>
        <v>0</v>
      </c>
      <c r="AK11" s="189">
        <f t="shared" ref="AK11:AK71" si="2">+AI11+AJ11</f>
        <v>0</v>
      </c>
      <c r="AL11" s="5"/>
      <c r="AN11" s="10">
        <f t="shared" ref="AN11:AN71" si="3">+W11-C11</f>
        <v>0</v>
      </c>
    </row>
    <row r="12" spans="1:42" x14ac:dyDescent="0.2">
      <c r="A12" s="220" t="s">
        <v>33</v>
      </c>
      <c r="B12" s="221">
        <v>240030</v>
      </c>
      <c r="C12" s="140">
        <f>+'Q1'!C12+'Q2'!C12+'Q3'!C12+'Q4'!C12</f>
        <v>330.21000000000004</v>
      </c>
      <c r="D12" s="140">
        <f>+'Q1'!D12+'Q2'!D12+'Q3'!D12+'Q4'!D12</f>
        <v>0</v>
      </c>
      <c r="E12" s="140">
        <f>+'Q1'!E12+'Q2'!E12+'Q3'!E12+'Q4'!E12</f>
        <v>908.86</v>
      </c>
      <c r="F12" s="140">
        <f>+'Q1'!F12+'Q2'!F12+'Q3'!F12+'Q4'!F12</f>
        <v>0</v>
      </c>
      <c r="G12" s="140">
        <f>+'Q1'!G12+'Q2'!G12+'Q3'!G12+'Q4'!G12</f>
        <v>88.35</v>
      </c>
      <c r="H12" s="140">
        <f>+'Q1'!H12+'Q2'!H12+'Q3'!H12+'Q4'!H12</f>
        <v>395.49</v>
      </c>
      <c r="I12" s="140">
        <f>+'Q1'!I12+'Q2'!I12+'Q3'!I12+'Q4'!I12</f>
        <v>128.09</v>
      </c>
      <c r="J12" s="140">
        <f>+'Q1'!J12+'Q2'!J12+'Q3'!J12+'Q4'!J12</f>
        <v>0</v>
      </c>
      <c r="K12" s="140">
        <f>+'Q1'!K12+'Q2'!K12+'Q3'!K12+'Q4'!K12</f>
        <v>0</v>
      </c>
      <c r="L12" s="140">
        <f>+'Q1'!L12+'Q2'!L12+'Q3'!L12+'Q4'!L12</f>
        <v>0</v>
      </c>
      <c r="M12" s="140">
        <f>+'Q1'!M12+'Q2'!M12+'Q3'!M12+'Q4'!M12</f>
        <v>0</v>
      </c>
      <c r="N12" s="140">
        <f>+'Q1'!N12+'Q2'!N12+'Q3'!N12+'Q4'!N12</f>
        <v>0</v>
      </c>
      <c r="O12" s="140">
        <f>+'Q1'!O12+'Q2'!O12+'Q3'!O12+'Q4'!O12</f>
        <v>0</v>
      </c>
      <c r="P12" s="140">
        <f>+'Q1'!P12+'Q2'!P12+'Q3'!P12+'Q4'!P12</f>
        <v>0</v>
      </c>
      <c r="Q12" s="140">
        <f>+'Q1'!Q12+'Q2'!Q12+'Q3'!Q12+'Q4'!Q12</f>
        <v>0</v>
      </c>
      <c r="R12" s="140">
        <f>+'Q1'!R12+'Q2'!R12+'Q3'!R12+'Q4'!R12</f>
        <v>0</v>
      </c>
      <c r="S12" s="171">
        <f t="shared" si="0"/>
        <v>1851</v>
      </c>
      <c r="T12" s="140"/>
      <c r="U12" s="170">
        <f>'Q1'!U12+'Q2'!U12+'Q3'!U12+'Q4'!U12</f>
        <v>277.37639999999999</v>
      </c>
      <c r="V12" s="181">
        <f>'Q1'!V12+'Q2'!V12+'Q3'!V12+'Q4'!V12</f>
        <v>52.833600000000004</v>
      </c>
      <c r="W12" s="170">
        <f t="shared" si="1"/>
        <v>330.21</v>
      </c>
      <c r="X12" s="140"/>
      <c r="Y12" s="140">
        <f>'Q1'!Z12+'Q2'!Z12+'Q3'!Z12+'Q4'!Y12</f>
        <v>0</v>
      </c>
      <c r="Z12" s="140">
        <f>'Q1'!AA12+'Q2'!AA12+'Q3'!AA12+'Q4'!Z12</f>
        <v>0</v>
      </c>
      <c r="AA12" s="140">
        <f>'Q1'!AB12+'Q2'!AB12+'Q3'!AB12+'Q4'!AA12</f>
        <v>0</v>
      </c>
      <c r="AB12" s="140">
        <f>'Q1'!AC12+'Q2'!AC12+'Q3'!AC12+'Q4'!AB12</f>
        <v>0</v>
      </c>
      <c r="AC12" s="140">
        <f>'Q1'!AD12+'Q2'!AD12+'Q3'!AD12+'Q4'!AC12</f>
        <v>0</v>
      </c>
      <c r="AD12" s="140">
        <f>'Q1'!AE12+'Q2'!AE12+'Q3'!AE12+'Q4'!AD12</f>
        <v>0</v>
      </c>
      <c r="AE12" s="140">
        <f>'Q1'!AF12+'Q2'!AF12+'Q3'!AF12+'Q4'!AE12</f>
        <v>0</v>
      </c>
      <c r="AF12" s="140">
        <f>'Q1'!AG12+'Q2'!AG12+'Q3'!AG12+'Q4'!AF12</f>
        <v>0</v>
      </c>
      <c r="AG12" s="140">
        <f>'Q1'!AH12+'Q2'!AH12+'Q3'!AH12+'Q4'!AG12</f>
        <v>0</v>
      </c>
      <c r="AH12" s="140">
        <f>'Q1'!AI12+'Q2'!AI12+'Q3'!AI12+'Q4'!AH12</f>
        <v>44.174999999999997</v>
      </c>
      <c r="AI12" s="195">
        <f>'Q1'!AI12+'Q2'!AI12+'Q3'!AI12+'Q4'!AI12</f>
        <v>44.174999999999997</v>
      </c>
      <c r="AJ12" s="190">
        <f>'Q1'!AJ12+'Q2'!AJ12+'Q3'!AJ12+'Q4'!AJ12</f>
        <v>44.174999999999997</v>
      </c>
      <c r="AK12" s="189">
        <f t="shared" si="2"/>
        <v>88.35</v>
      </c>
      <c r="AL12" s="5"/>
      <c r="AN12" s="10">
        <f t="shared" si="3"/>
        <v>0</v>
      </c>
    </row>
    <row r="13" spans="1:42" x14ac:dyDescent="0.2">
      <c r="A13" s="220" t="s">
        <v>34</v>
      </c>
      <c r="B13" s="221">
        <v>240050</v>
      </c>
      <c r="C13" s="140">
        <f>+'Q1'!C13+'Q2'!C13+'Q3'!C13+'Q4'!C13</f>
        <v>0</v>
      </c>
      <c r="D13" s="140">
        <f>+'Q1'!D13+'Q2'!D13+'Q3'!D13+'Q4'!D13</f>
        <v>0</v>
      </c>
      <c r="E13" s="140">
        <f>+'Q1'!E13+'Q2'!E13+'Q3'!E13+'Q4'!E13</f>
        <v>0</v>
      </c>
      <c r="F13" s="140">
        <f>+'Q1'!F13+'Q2'!F13+'Q3'!F13+'Q4'!F13</f>
        <v>0</v>
      </c>
      <c r="G13" s="140">
        <f>+'Q1'!G13+'Q2'!G13+'Q3'!G13+'Q4'!G13</f>
        <v>0</v>
      </c>
      <c r="H13" s="140">
        <f>+'Q1'!H13+'Q2'!H13+'Q3'!H13+'Q4'!H13</f>
        <v>0</v>
      </c>
      <c r="I13" s="140">
        <f>+'Q1'!I13+'Q2'!I13+'Q3'!I13+'Q4'!I13</f>
        <v>0</v>
      </c>
      <c r="J13" s="140">
        <f>+'Q1'!J13+'Q2'!J13+'Q3'!J13+'Q4'!J13</f>
        <v>0</v>
      </c>
      <c r="K13" s="140">
        <f>+'Q1'!K13+'Q2'!K13+'Q3'!K13+'Q4'!K13</f>
        <v>0</v>
      </c>
      <c r="L13" s="140">
        <f>+'Q1'!L13+'Q2'!L13+'Q3'!L13+'Q4'!L13</f>
        <v>0</v>
      </c>
      <c r="M13" s="140">
        <f>+'Q1'!M13+'Q2'!M13+'Q3'!M13+'Q4'!M13</f>
        <v>0</v>
      </c>
      <c r="N13" s="140">
        <f>+'Q1'!N13+'Q2'!N13+'Q3'!N13+'Q4'!N13</f>
        <v>0</v>
      </c>
      <c r="O13" s="140">
        <f>+'Q1'!O13+'Q2'!O13+'Q3'!O13+'Q4'!O13</f>
        <v>0</v>
      </c>
      <c r="P13" s="140">
        <f>+'Q1'!P13+'Q2'!P13+'Q3'!P13+'Q4'!P13</f>
        <v>0</v>
      </c>
      <c r="Q13" s="140">
        <f>+'Q1'!Q13+'Q2'!Q13+'Q3'!Q13+'Q4'!Q13</f>
        <v>0</v>
      </c>
      <c r="R13" s="140">
        <f>+'Q1'!R13+'Q2'!R13+'Q3'!R13+'Q4'!R13</f>
        <v>0</v>
      </c>
      <c r="S13" s="171">
        <f t="shared" si="0"/>
        <v>0</v>
      </c>
      <c r="T13" s="140"/>
      <c r="U13" s="170">
        <f>'Q1'!U13+'Q2'!U13+'Q3'!U13+'Q4'!U13</f>
        <v>0</v>
      </c>
      <c r="V13" s="181">
        <f>'Q1'!V13+'Q2'!V13+'Q3'!V13+'Q4'!V13</f>
        <v>0</v>
      </c>
      <c r="W13" s="170">
        <f t="shared" si="1"/>
        <v>0</v>
      </c>
      <c r="X13" s="140"/>
      <c r="Y13" s="140">
        <f>'Q1'!Z13+'Q2'!Z13+'Q3'!Z13+'Q4'!Y13</f>
        <v>0</v>
      </c>
      <c r="Z13" s="140">
        <f>'Q1'!AA13+'Q2'!AA13+'Q3'!AA13+'Q4'!Z13</f>
        <v>0</v>
      </c>
      <c r="AA13" s="140">
        <f>'Q1'!AB13+'Q2'!AB13+'Q3'!AB13+'Q4'!AA13</f>
        <v>0</v>
      </c>
      <c r="AB13" s="140">
        <f>'Q1'!AC13+'Q2'!AC13+'Q3'!AC13+'Q4'!AB13</f>
        <v>0</v>
      </c>
      <c r="AC13" s="140">
        <f>'Q1'!AD13+'Q2'!AD13+'Q3'!AD13+'Q4'!AC13</f>
        <v>0</v>
      </c>
      <c r="AD13" s="140">
        <f>'Q1'!AE13+'Q2'!AE13+'Q3'!AE13+'Q4'!AD13</f>
        <v>0</v>
      </c>
      <c r="AE13" s="140">
        <f>'Q1'!AF13+'Q2'!AF13+'Q3'!AF13+'Q4'!AE13</f>
        <v>0</v>
      </c>
      <c r="AF13" s="140">
        <f>'Q1'!AG13+'Q2'!AG13+'Q3'!AG13+'Q4'!AF13</f>
        <v>0</v>
      </c>
      <c r="AG13" s="140">
        <f>'Q1'!AH13+'Q2'!AH13+'Q3'!AH13+'Q4'!AG13</f>
        <v>0</v>
      </c>
      <c r="AH13" s="140">
        <f>'Q1'!AI13+'Q2'!AI13+'Q3'!AI13+'Q4'!AH13</f>
        <v>0</v>
      </c>
      <c r="AI13" s="195">
        <f>'Q1'!AI13+'Q2'!AI13+'Q3'!AI13+'Q4'!AI13</f>
        <v>0</v>
      </c>
      <c r="AJ13" s="190">
        <f>'Q1'!AJ13+'Q2'!AJ13+'Q3'!AJ13+'Q4'!AJ13</f>
        <v>0</v>
      </c>
      <c r="AK13" s="189">
        <f t="shared" si="2"/>
        <v>0</v>
      </c>
      <c r="AL13" s="5"/>
      <c r="AN13" s="10">
        <f t="shared" si="3"/>
        <v>0</v>
      </c>
    </row>
    <row r="14" spans="1:42" hidden="1" x14ac:dyDescent="0.2">
      <c r="A14" s="220" t="s">
        <v>35</v>
      </c>
      <c r="B14" s="221">
        <v>240070</v>
      </c>
      <c r="C14" s="140">
        <f>+'Q1'!C14+'Q2'!C14+'Q3'!C14+'Q4'!C14</f>
        <v>2250</v>
      </c>
      <c r="D14" s="140">
        <f>+'Q1'!D14+'Q2'!D14+'Q3'!D14+'Q4'!D14</f>
        <v>0</v>
      </c>
      <c r="E14" s="140">
        <f>+'Q1'!E14+'Q2'!E14+'Q3'!E14+'Q4'!E14</f>
        <v>100</v>
      </c>
      <c r="F14" s="140">
        <f>+'Q1'!F14+'Q2'!F14+'Q3'!F14+'Q4'!F14</f>
        <v>0</v>
      </c>
      <c r="G14" s="140">
        <f>+'Q1'!G14+'Q2'!G14+'Q3'!G14+'Q4'!G14</f>
        <v>135</v>
      </c>
      <c r="H14" s="140">
        <f>+'Q1'!H14+'Q2'!H14+'Q3'!H14+'Q4'!H14</f>
        <v>0</v>
      </c>
      <c r="I14" s="140">
        <f>+'Q1'!I14+'Q2'!I14+'Q3'!I14+'Q4'!I14</f>
        <v>0</v>
      </c>
      <c r="J14" s="140">
        <f>+'Q1'!J14+'Q2'!J14+'Q3'!J14+'Q4'!J14</f>
        <v>0</v>
      </c>
      <c r="K14" s="140">
        <f>+'Q1'!K14+'Q2'!K14+'Q3'!K14+'Q4'!K14</f>
        <v>0</v>
      </c>
      <c r="L14" s="140">
        <f>+'Q1'!L14+'Q2'!L14+'Q3'!L14+'Q4'!L14</f>
        <v>0</v>
      </c>
      <c r="M14" s="140">
        <f>+'Q1'!M14+'Q2'!M14+'Q3'!M14+'Q4'!M14</f>
        <v>0</v>
      </c>
      <c r="N14" s="140">
        <f>+'Q1'!N14+'Q2'!N14+'Q3'!N14+'Q4'!N14</f>
        <v>0</v>
      </c>
      <c r="O14" s="140">
        <f>+'Q1'!O14+'Q2'!O14+'Q3'!O14+'Q4'!O14</f>
        <v>0</v>
      </c>
      <c r="P14" s="140">
        <f>+'Q1'!P14+'Q2'!P14+'Q3'!P14+'Q4'!P14</f>
        <v>0</v>
      </c>
      <c r="Q14" s="140">
        <f>+'Q1'!Q14+'Q2'!Q14+'Q3'!Q14+'Q4'!Q14</f>
        <v>0</v>
      </c>
      <c r="R14" s="140">
        <f>+'Q1'!R14+'Q2'!R14+'Q3'!R14+'Q4'!R14</f>
        <v>0</v>
      </c>
      <c r="S14" s="171">
        <f t="shared" si="0"/>
        <v>2485</v>
      </c>
      <c r="T14" s="140"/>
      <c r="U14" s="170">
        <f>'Q1'!U14+'Q2'!U14+'Q3'!U14+'Q4'!U14</f>
        <v>1890</v>
      </c>
      <c r="V14" s="181">
        <f>'Q1'!V14+'Q2'!V14+'Q3'!V14+'Q4'!V14</f>
        <v>360</v>
      </c>
      <c r="W14" s="170">
        <f t="shared" si="1"/>
        <v>2250</v>
      </c>
      <c r="X14" s="140"/>
      <c r="Y14" s="140">
        <f>'Q1'!Z14+'Q2'!Z14+'Q3'!Z14+'Q4'!Y14</f>
        <v>0</v>
      </c>
      <c r="Z14" s="140">
        <f>'Q1'!AA14+'Q2'!AA14+'Q3'!AA14+'Q4'!Z14</f>
        <v>0</v>
      </c>
      <c r="AA14" s="140">
        <f>'Q1'!AB14+'Q2'!AB14+'Q3'!AB14+'Q4'!AA14</f>
        <v>0</v>
      </c>
      <c r="AB14" s="140">
        <f>'Q1'!AC14+'Q2'!AC14+'Q3'!AC14+'Q4'!AB14</f>
        <v>0</v>
      </c>
      <c r="AC14" s="140">
        <f>'Q1'!AD14+'Q2'!AD14+'Q3'!AD14+'Q4'!AC14</f>
        <v>0</v>
      </c>
      <c r="AD14" s="140">
        <f>'Q1'!AE14+'Q2'!AE14+'Q3'!AE14+'Q4'!AD14</f>
        <v>0</v>
      </c>
      <c r="AE14" s="140">
        <f>'Q1'!AF14+'Q2'!AF14+'Q3'!AF14+'Q4'!AE14</f>
        <v>0</v>
      </c>
      <c r="AF14" s="140">
        <f>'Q1'!AG14+'Q2'!AG14+'Q3'!AG14+'Q4'!AF14</f>
        <v>0</v>
      </c>
      <c r="AG14" s="140">
        <f>'Q1'!AH14+'Q2'!AH14+'Q3'!AH14+'Q4'!AG14</f>
        <v>0</v>
      </c>
      <c r="AH14" s="140">
        <f>'Q1'!AI14+'Q2'!AI14+'Q3'!AI14+'Q4'!AH14</f>
        <v>67.5</v>
      </c>
      <c r="AI14" s="195">
        <f>'Q1'!AI14+'Q2'!AI14+'Q3'!AI14+'Q4'!AI14</f>
        <v>67.5</v>
      </c>
      <c r="AJ14" s="190">
        <f>'Q1'!AJ14+'Q2'!AJ14+'Q3'!AJ14+'Q4'!AJ14</f>
        <v>67.5</v>
      </c>
      <c r="AK14" s="189">
        <f t="shared" si="2"/>
        <v>135</v>
      </c>
      <c r="AL14" s="5"/>
      <c r="AN14" s="10">
        <f t="shared" si="3"/>
        <v>0</v>
      </c>
    </row>
    <row r="15" spans="1:42" x14ac:dyDescent="0.2">
      <c r="A15" s="220" t="s">
        <v>36</v>
      </c>
      <c r="B15" s="221">
        <v>240100</v>
      </c>
      <c r="C15" s="140">
        <f>+'Q1'!C15+'Q2'!C15+'Q3'!C15+'Q4'!C15</f>
        <v>0</v>
      </c>
      <c r="D15" s="140">
        <f>+'Q1'!D15+'Q2'!D15+'Q3'!D15+'Q4'!D15</f>
        <v>0</v>
      </c>
      <c r="E15" s="140">
        <f>+'Q1'!E15+'Q2'!E15+'Q3'!E15+'Q4'!E15</f>
        <v>0</v>
      </c>
      <c r="F15" s="140">
        <f>+'Q1'!F15+'Q2'!F15+'Q3'!F15+'Q4'!F15</f>
        <v>0</v>
      </c>
      <c r="G15" s="140">
        <f>+'Q1'!G15+'Q2'!G15+'Q3'!G15+'Q4'!G15</f>
        <v>0</v>
      </c>
      <c r="H15" s="140">
        <f>+'Q1'!H15+'Q2'!H15+'Q3'!H15+'Q4'!H15</f>
        <v>0</v>
      </c>
      <c r="I15" s="140">
        <f>+'Q1'!I15+'Q2'!I15+'Q3'!I15+'Q4'!I15</f>
        <v>0</v>
      </c>
      <c r="J15" s="140">
        <f>+'Q1'!J15+'Q2'!J15+'Q3'!J15+'Q4'!J15</f>
        <v>0</v>
      </c>
      <c r="K15" s="140">
        <f>+'Q1'!K15+'Q2'!K15+'Q3'!K15+'Q4'!K15</f>
        <v>0</v>
      </c>
      <c r="L15" s="140">
        <f>+'Q1'!L15+'Q2'!L15+'Q3'!L15+'Q4'!L15</f>
        <v>0</v>
      </c>
      <c r="M15" s="140">
        <f>+'Q1'!M15+'Q2'!M15+'Q3'!M15+'Q4'!M15</f>
        <v>0</v>
      </c>
      <c r="N15" s="140">
        <f>+'Q1'!N15+'Q2'!N15+'Q3'!N15+'Q4'!N15</f>
        <v>0</v>
      </c>
      <c r="O15" s="140">
        <f>+'Q1'!O15+'Q2'!O15+'Q3'!O15+'Q4'!O15</f>
        <v>0</v>
      </c>
      <c r="P15" s="140">
        <f>+'Q1'!P15+'Q2'!P15+'Q3'!P15+'Q4'!P15</f>
        <v>0</v>
      </c>
      <c r="Q15" s="140">
        <f>+'Q1'!Q15+'Q2'!Q15+'Q3'!Q15+'Q4'!Q15</f>
        <v>0</v>
      </c>
      <c r="R15" s="140">
        <f>+'Q1'!R15+'Q2'!R15+'Q3'!R15+'Q4'!R15</f>
        <v>0</v>
      </c>
      <c r="S15" s="171">
        <f t="shared" si="0"/>
        <v>0</v>
      </c>
      <c r="T15" s="140"/>
      <c r="U15" s="170">
        <f>'Q1'!U15+'Q2'!U15+'Q3'!U15+'Q4'!U15</f>
        <v>0</v>
      </c>
      <c r="V15" s="181">
        <f>'Q1'!V15+'Q2'!V15+'Q3'!V15+'Q4'!V15</f>
        <v>0</v>
      </c>
      <c r="W15" s="170">
        <f t="shared" si="1"/>
        <v>0</v>
      </c>
      <c r="X15" s="140"/>
      <c r="Y15" s="140">
        <f>'Q1'!Z15+'Q2'!Z15+'Q3'!Z15+'Q4'!Y15</f>
        <v>0</v>
      </c>
      <c r="Z15" s="140">
        <f>'Q1'!AA15+'Q2'!AA15+'Q3'!AA15+'Q4'!Z15</f>
        <v>0</v>
      </c>
      <c r="AA15" s="140">
        <f>'Q1'!AB15+'Q2'!AB15+'Q3'!AB15+'Q4'!AA15</f>
        <v>0</v>
      </c>
      <c r="AB15" s="140">
        <f>'Q1'!AC15+'Q2'!AC15+'Q3'!AC15+'Q4'!AB15</f>
        <v>0</v>
      </c>
      <c r="AC15" s="140">
        <f>'Q1'!AD15+'Q2'!AD15+'Q3'!AD15+'Q4'!AC15</f>
        <v>0</v>
      </c>
      <c r="AD15" s="140">
        <f>'Q1'!AE15+'Q2'!AE15+'Q3'!AE15+'Q4'!AD15</f>
        <v>0</v>
      </c>
      <c r="AE15" s="140">
        <f>'Q1'!AF15+'Q2'!AF15+'Q3'!AF15+'Q4'!AE15</f>
        <v>0</v>
      </c>
      <c r="AF15" s="140">
        <f>'Q1'!AG15+'Q2'!AG15+'Q3'!AG15+'Q4'!AF15</f>
        <v>0</v>
      </c>
      <c r="AG15" s="140">
        <f>'Q1'!AH15+'Q2'!AH15+'Q3'!AH15+'Q4'!AG15</f>
        <v>0</v>
      </c>
      <c r="AH15" s="140">
        <f>'Q1'!AI15+'Q2'!AI15+'Q3'!AI15+'Q4'!AH15</f>
        <v>0</v>
      </c>
      <c r="AI15" s="195">
        <f>'Q1'!AI15+'Q2'!AI15+'Q3'!AI15+'Q4'!AI15</f>
        <v>0</v>
      </c>
      <c r="AJ15" s="190">
        <f>'Q1'!AJ15+'Q2'!AJ15+'Q3'!AJ15+'Q4'!AJ15</f>
        <v>0</v>
      </c>
      <c r="AK15" s="189">
        <f t="shared" si="2"/>
        <v>0</v>
      </c>
      <c r="AL15" s="5"/>
      <c r="AN15" s="10">
        <f t="shared" si="3"/>
        <v>0</v>
      </c>
    </row>
    <row r="16" spans="1:42" x14ac:dyDescent="0.2">
      <c r="A16" s="220" t="s">
        <v>37</v>
      </c>
      <c r="B16" s="221">
        <v>240120</v>
      </c>
      <c r="C16" s="140">
        <f>+'Q1'!C16+'Q2'!C16+'Q3'!C16+'Q4'!C16</f>
        <v>2600</v>
      </c>
      <c r="D16" s="140">
        <f>+'Q1'!D16+'Q2'!D16+'Q3'!D16+'Q4'!D16</f>
        <v>0</v>
      </c>
      <c r="E16" s="140">
        <f>+'Q1'!E16+'Q2'!E16+'Q3'!E16+'Q4'!E16</f>
        <v>315</v>
      </c>
      <c r="F16" s="140">
        <f>+'Q1'!F16+'Q2'!F16+'Q3'!F16+'Q4'!F16</f>
        <v>0</v>
      </c>
      <c r="G16" s="140">
        <f>+'Q1'!G16+'Q2'!G16+'Q3'!G16+'Q4'!G16</f>
        <v>180</v>
      </c>
      <c r="H16" s="140">
        <f>+'Q1'!H16+'Q2'!H16+'Q3'!H16+'Q4'!H16</f>
        <v>390</v>
      </c>
      <c r="I16" s="140">
        <f>+'Q1'!I16+'Q2'!I16+'Q3'!I16+'Q4'!I16</f>
        <v>0</v>
      </c>
      <c r="J16" s="140">
        <f>+'Q1'!J16+'Q2'!J16+'Q3'!J16+'Q4'!J16</f>
        <v>0</v>
      </c>
      <c r="K16" s="140">
        <f>+'Q1'!K16+'Q2'!K16+'Q3'!K16+'Q4'!K16</f>
        <v>0</v>
      </c>
      <c r="L16" s="140">
        <f>+'Q1'!L16+'Q2'!L16+'Q3'!L16+'Q4'!L16</f>
        <v>0</v>
      </c>
      <c r="M16" s="140">
        <f>+'Q1'!M16+'Q2'!M16+'Q3'!M16+'Q4'!M16</f>
        <v>0</v>
      </c>
      <c r="N16" s="140">
        <f>+'Q1'!N16+'Q2'!N16+'Q3'!N16+'Q4'!N16</f>
        <v>0</v>
      </c>
      <c r="O16" s="140">
        <f>+'Q1'!O16+'Q2'!O16+'Q3'!O16+'Q4'!O16</f>
        <v>160</v>
      </c>
      <c r="P16" s="140">
        <f>+'Q1'!P16+'Q2'!P16+'Q3'!P16+'Q4'!P16</f>
        <v>0</v>
      </c>
      <c r="Q16" s="140">
        <f>+'Q1'!Q16+'Q2'!Q16+'Q3'!Q16+'Q4'!Q16</f>
        <v>0</v>
      </c>
      <c r="R16" s="140">
        <f>+'Q1'!R16+'Q2'!R16+'Q3'!R16+'Q4'!R16</f>
        <v>0</v>
      </c>
      <c r="S16" s="171">
        <f t="shared" si="0"/>
        <v>3645</v>
      </c>
      <c r="T16" s="140"/>
      <c r="U16" s="170">
        <f>'Q1'!U16+'Q2'!U16+'Q3'!U16+'Q4'!U16</f>
        <v>2184</v>
      </c>
      <c r="V16" s="181">
        <f>'Q1'!V16+'Q2'!V16+'Q3'!V16+'Q4'!V16</f>
        <v>416</v>
      </c>
      <c r="W16" s="170">
        <f t="shared" si="1"/>
        <v>2600</v>
      </c>
      <c r="X16" s="140"/>
      <c r="Y16" s="140">
        <f>'Q1'!Z16+'Q2'!Z16+'Q3'!Z16+'Q4'!Y16</f>
        <v>0</v>
      </c>
      <c r="Z16" s="140">
        <f>'Q1'!AA16+'Q2'!AA16+'Q3'!AA16+'Q4'!Z16</f>
        <v>0</v>
      </c>
      <c r="AA16" s="140">
        <f>'Q1'!AB16+'Q2'!AB16+'Q3'!AB16+'Q4'!AA16</f>
        <v>0</v>
      </c>
      <c r="AB16" s="140">
        <f>'Q1'!AC16+'Q2'!AC16+'Q3'!AC16+'Q4'!AB16</f>
        <v>0</v>
      </c>
      <c r="AC16" s="140">
        <f>'Q1'!AD16+'Q2'!AD16+'Q3'!AD16+'Q4'!AC16</f>
        <v>0</v>
      </c>
      <c r="AD16" s="140">
        <f>'Q1'!AE16+'Q2'!AE16+'Q3'!AE16+'Q4'!AD16</f>
        <v>0</v>
      </c>
      <c r="AE16" s="140">
        <f>'Q1'!AF16+'Q2'!AF16+'Q3'!AF16+'Q4'!AE16</f>
        <v>0</v>
      </c>
      <c r="AF16" s="140">
        <f>'Q1'!AG16+'Q2'!AG16+'Q3'!AG16+'Q4'!AF16</f>
        <v>0</v>
      </c>
      <c r="AG16" s="140">
        <f>'Q1'!AH16+'Q2'!AH16+'Q3'!AH16+'Q4'!AG16</f>
        <v>0</v>
      </c>
      <c r="AH16" s="140">
        <f>'Q1'!AI16+'Q2'!AI16+'Q3'!AI16+'Q4'!AH16</f>
        <v>90</v>
      </c>
      <c r="AI16" s="195">
        <f>'Q1'!AI16+'Q2'!AI16+'Q3'!AI16+'Q4'!AI16</f>
        <v>90</v>
      </c>
      <c r="AJ16" s="190">
        <f>'Q1'!AJ16+'Q2'!AJ16+'Q3'!AJ16+'Q4'!AJ16</f>
        <v>90</v>
      </c>
      <c r="AK16" s="189">
        <f t="shared" si="2"/>
        <v>180</v>
      </c>
      <c r="AL16" s="5"/>
      <c r="AN16" s="10">
        <f t="shared" si="3"/>
        <v>0</v>
      </c>
    </row>
    <row r="17" spans="1:40" x14ac:dyDescent="0.2">
      <c r="A17" s="220" t="s">
        <v>38</v>
      </c>
      <c r="B17" s="221">
        <v>240140</v>
      </c>
      <c r="C17" s="140">
        <f>+'Q1'!C17+'Q2'!C17+'Q3'!C17+'Q4'!C17</f>
        <v>1519.8000000000002</v>
      </c>
      <c r="D17" s="140">
        <f>+'Q1'!D17+'Q2'!D17+'Q3'!D17+'Q4'!D17</f>
        <v>0</v>
      </c>
      <c r="E17" s="140">
        <f>+'Q1'!E17+'Q2'!E17+'Q3'!E17+'Q4'!E17</f>
        <v>402.96000000000004</v>
      </c>
      <c r="F17" s="140">
        <f>+'Q1'!F17+'Q2'!F17+'Q3'!F17+'Q4'!F17</f>
        <v>0</v>
      </c>
      <c r="G17" s="140">
        <f>+'Q1'!G17+'Q2'!G17+'Q3'!G17+'Q4'!G17</f>
        <v>127.81</v>
      </c>
      <c r="H17" s="140">
        <f>+'Q1'!H17+'Q2'!H17+'Q3'!H17+'Q4'!H17</f>
        <v>0</v>
      </c>
      <c r="I17" s="140">
        <f>+'Q1'!I17+'Q2'!I17+'Q3'!I17+'Q4'!I17</f>
        <v>0</v>
      </c>
      <c r="J17" s="140">
        <f>+'Q1'!J17+'Q2'!J17+'Q3'!J17+'Q4'!J17</f>
        <v>0</v>
      </c>
      <c r="K17" s="140">
        <f>+'Q1'!K17+'Q2'!K17+'Q3'!K17+'Q4'!K17</f>
        <v>0</v>
      </c>
      <c r="L17" s="140">
        <f>+'Q1'!L17+'Q2'!L17+'Q3'!L17+'Q4'!L17</f>
        <v>0</v>
      </c>
      <c r="M17" s="140">
        <f>+'Q1'!M17+'Q2'!M17+'Q3'!M17+'Q4'!M17</f>
        <v>0</v>
      </c>
      <c r="N17" s="140">
        <f>+'Q1'!N17+'Q2'!N17+'Q3'!N17+'Q4'!N17</f>
        <v>0</v>
      </c>
      <c r="O17" s="140">
        <f>+'Q1'!O17+'Q2'!O17+'Q3'!O17+'Q4'!O17</f>
        <v>528.62</v>
      </c>
      <c r="P17" s="140">
        <f>+'Q1'!P17+'Q2'!P17+'Q3'!P17+'Q4'!P17</f>
        <v>0</v>
      </c>
      <c r="Q17" s="140">
        <f>+'Q1'!Q17+'Q2'!Q17+'Q3'!Q17+'Q4'!Q17</f>
        <v>0</v>
      </c>
      <c r="R17" s="140">
        <f>+'Q1'!R17+'Q2'!R17+'Q3'!R17+'Q4'!R17</f>
        <v>0</v>
      </c>
      <c r="S17" s="171">
        <f t="shared" si="0"/>
        <v>2579.19</v>
      </c>
      <c r="T17" s="140"/>
      <c r="U17" s="170">
        <f>'Q1'!U17+'Q2'!U17+'Q3'!U17+'Q4'!U17</f>
        <v>1276.6320000000001</v>
      </c>
      <c r="V17" s="181">
        <f>'Q1'!V17+'Q2'!V17+'Q3'!V17+'Q4'!V17</f>
        <v>243.16800000000001</v>
      </c>
      <c r="W17" s="170">
        <f t="shared" si="1"/>
        <v>1519.8000000000002</v>
      </c>
      <c r="X17" s="140"/>
      <c r="Y17" s="140">
        <f>'Q1'!Z17+'Q2'!Z17+'Q3'!Z17+'Q4'!Y17</f>
        <v>0</v>
      </c>
      <c r="Z17" s="140">
        <f>'Q1'!AA17+'Q2'!AA17+'Q3'!AA17+'Q4'!Z17</f>
        <v>0</v>
      </c>
      <c r="AA17" s="140">
        <f>'Q1'!AB17+'Q2'!AB17+'Q3'!AB17+'Q4'!AA17</f>
        <v>0</v>
      </c>
      <c r="AB17" s="140">
        <f>'Q1'!AC17+'Q2'!AC17+'Q3'!AC17+'Q4'!AB17</f>
        <v>0</v>
      </c>
      <c r="AC17" s="140">
        <f>'Q1'!AD17+'Q2'!AD17+'Q3'!AD17+'Q4'!AC17</f>
        <v>0</v>
      </c>
      <c r="AD17" s="140">
        <f>'Q1'!AE17+'Q2'!AE17+'Q3'!AE17+'Q4'!AD17</f>
        <v>0</v>
      </c>
      <c r="AE17" s="140">
        <f>'Q1'!AF17+'Q2'!AF17+'Q3'!AF17+'Q4'!AE17</f>
        <v>0</v>
      </c>
      <c r="AF17" s="140">
        <f>'Q1'!AG17+'Q2'!AG17+'Q3'!AG17+'Q4'!AF17</f>
        <v>0</v>
      </c>
      <c r="AG17" s="140">
        <f>'Q1'!AH17+'Q2'!AH17+'Q3'!AH17+'Q4'!AG17</f>
        <v>0</v>
      </c>
      <c r="AH17" s="140">
        <f>'Q1'!AI17+'Q2'!AI17+'Q3'!AI17+'Q4'!AH17</f>
        <v>63.905000000000001</v>
      </c>
      <c r="AI17" s="195">
        <f>'Q1'!AI17+'Q2'!AI17+'Q3'!AI17+'Q4'!AI17</f>
        <v>63.905000000000001</v>
      </c>
      <c r="AJ17" s="190">
        <f>'Q1'!AJ17+'Q2'!AJ17+'Q3'!AJ17+'Q4'!AJ17</f>
        <v>63.905000000000001</v>
      </c>
      <c r="AK17" s="189">
        <f t="shared" si="2"/>
        <v>127.81</v>
      </c>
      <c r="AL17" s="5"/>
      <c r="AN17" s="10">
        <f t="shared" si="3"/>
        <v>0</v>
      </c>
    </row>
    <row r="18" spans="1:40" x14ac:dyDescent="0.2">
      <c r="A18" s="220" t="s">
        <v>39</v>
      </c>
      <c r="B18" s="221">
        <v>240150</v>
      </c>
      <c r="C18" s="140">
        <f>+'Q1'!C18+'Q2'!C18+'Q3'!C18+'Q4'!C18</f>
        <v>0</v>
      </c>
      <c r="D18" s="140">
        <f>+'Q1'!D18+'Q2'!D18+'Q3'!D18+'Q4'!D18</f>
        <v>0</v>
      </c>
      <c r="E18" s="140">
        <f>+'Q1'!E18+'Q2'!E18+'Q3'!E18+'Q4'!E18</f>
        <v>0</v>
      </c>
      <c r="F18" s="140">
        <f>+'Q1'!F18+'Q2'!F18+'Q3'!F18+'Q4'!F18</f>
        <v>0</v>
      </c>
      <c r="G18" s="140">
        <f>+'Q1'!G18+'Q2'!G18+'Q3'!G18+'Q4'!G18</f>
        <v>0</v>
      </c>
      <c r="H18" s="140">
        <f>+'Q1'!H18+'Q2'!H18+'Q3'!H18+'Q4'!H18</f>
        <v>0</v>
      </c>
      <c r="I18" s="140">
        <f>+'Q1'!I18+'Q2'!I18+'Q3'!I18+'Q4'!I18</f>
        <v>0</v>
      </c>
      <c r="J18" s="140">
        <f>+'Q1'!J18+'Q2'!J18+'Q3'!J18+'Q4'!J18</f>
        <v>0</v>
      </c>
      <c r="K18" s="140">
        <f>+'Q1'!K18+'Q2'!K18+'Q3'!K18+'Q4'!K18</f>
        <v>0</v>
      </c>
      <c r="L18" s="140">
        <f>+'Q1'!L18+'Q2'!L18+'Q3'!L18+'Q4'!L18</f>
        <v>0</v>
      </c>
      <c r="M18" s="140">
        <f>+'Q1'!M18+'Q2'!M18+'Q3'!M18+'Q4'!M18</f>
        <v>0</v>
      </c>
      <c r="N18" s="140">
        <f>+'Q1'!N18+'Q2'!N18+'Q3'!N18+'Q4'!N18</f>
        <v>0</v>
      </c>
      <c r="O18" s="140">
        <f>+'Q1'!O18+'Q2'!O18+'Q3'!O18+'Q4'!O18</f>
        <v>0</v>
      </c>
      <c r="P18" s="140">
        <f>+'Q1'!P18+'Q2'!P18+'Q3'!P18+'Q4'!P18</f>
        <v>0</v>
      </c>
      <c r="Q18" s="140">
        <f>+'Q1'!Q18+'Q2'!Q18+'Q3'!Q18+'Q4'!Q18</f>
        <v>0</v>
      </c>
      <c r="R18" s="140">
        <f>+'Q1'!R18+'Q2'!R18+'Q3'!R18+'Q4'!R18</f>
        <v>0</v>
      </c>
      <c r="S18" s="171">
        <f t="shared" si="0"/>
        <v>0</v>
      </c>
      <c r="T18" s="140"/>
      <c r="U18" s="170">
        <f>'Q1'!U18+'Q2'!U18+'Q3'!U18+'Q4'!U18</f>
        <v>0</v>
      </c>
      <c r="V18" s="181">
        <f>'Q1'!V18+'Q2'!V18+'Q3'!V18+'Q4'!V18</f>
        <v>0</v>
      </c>
      <c r="W18" s="170">
        <f t="shared" si="1"/>
        <v>0</v>
      </c>
      <c r="X18" s="140"/>
      <c r="Y18" s="140">
        <f>'Q1'!Z18+'Q2'!Z18+'Q3'!Z18+'Q4'!Y18</f>
        <v>0</v>
      </c>
      <c r="Z18" s="140">
        <f>'Q1'!AA18+'Q2'!AA18+'Q3'!AA18+'Q4'!Z18</f>
        <v>0</v>
      </c>
      <c r="AA18" s="140">
        <f>'Q1'!AB18+'Q2'!AB18+'Q3'!AB18+'Q4'!AA18</f>
        <v>0</v>
      </c>
      <c r="AB18" s="140">
        <f>'Q1'!AC18+'Q2'!AC18+'Q3'!AC18+'Q4'!AB18</f>
        <v>0</v>
      </c>
      <c r="AC18" s="140">
        <f>'Q1'!AD18+'Q2'!AD18+'Q3'!AD18+'Q4'!AC18</f>
        <v>0</v>
      </c>
      <c r="AD18" s="140">
        <f>'Q1'!AE18+'Q2'!AE18+'Q3'!AE18+'Q4'!AD18</f>
        <v>0</v>
      </c>
      <c r="AE18" s="140">
        <f>'Q1'!AF18+'Q2'!AF18+'Q3'!AF18+'Q4'!AE18</f>
        <v>0</v>
      </c>
      <c r="AF18" s="140">
        <f>'Q1'!AG18+'Q2'!AG18+'Q3'!AG18+'Q4'!AF18</f>
        <v>0</v>
      </c>
      <c r="AG18" s="140">
        <f>'Q1'!AH18+'Q2'!AH18+'Q3'!AH18+'Q4'!AG18</f>
        <v>0</v>
      </c>
      <c r="AH18" s="140">
        <f>'Q1'!AI18+'Q2'!AI18+'Q3'!AI18+'Q4'!AH18</f>
        <v>0</v>
      </c>
      <c r="AI18" s="195">
        <f>'Q1'!AI18+'Q2'!AI18+'Q3'!AI18+'Q4'!AI18</f>
        <v>0</v>
      </c>
      <c r="AJ18" s="190">
        <f>'Q1'!AJ18+'Q2'!AJ18+'Q3'!AJ18+'Q4'!AJ18</f>
        <v>0</v>
      </c>
      <c r="AK18" s="189">
        <f t="shared" si="2"/>
        <v>0</v>
      </c>
      <c r="AL18" s="5"/>
      <c r="AN18" s="10">
        <f t="shared" si="3"/>
        <v>0</v>
      </c>
    </row>
    <row r="19" spans="1:40" x14ac:dyDescent="0.2">
      <c r="A19" s="220" t="s">
        <v>40</v>
      </c>
      <c r="B19" s="221">
        <v>241130</v>
      </c>
      <c r="C19" s="140">
        <f>+'Q1'!C19+'Q2'!C19+'Q3'!C19+'Q4'!C19</f>
        <v>0</v>
      </c>
      <c r="D19" s="140">
        <f>+'Q1'!D19+'Q2'!D19+'Q3'!D19+'Q4'!D19</f>
        <v>0</v>
      </c>
      <c r="E19" s="140">
        <f>+'Q1'!E19+'Q2'!E19+'Q3'!E19+'Q4'!E19</f>
        <v>0</v>
      </c>
      <c r="F19" s="140">
        <f>+'Q1'!F19+'Q2'!F19+'Q3'!F19+'Q4'!F19</f>
        <v>0</v>
      </c>
      <c r="G19" s="140">
        <f>+'Q1'!G19+'Q2'!G19+'Q3'!G19+'Q4'!G19</f>
        <v>0</v>
      </c>
      <c r="H19" s="140">
        <f>+'Q1'!H19+'Q2'!H19+'Q3'!H19+'Q4'!H19</f>
        <v>0</v>
      </c>
      <c r="I19" s="140">
        <f>+'Q1'!I19+'Q2'!I19+'Q3'!I19+'Q4'!I19</f>
        <v>0</v>
      </c>
      <c r="J19" s="140">
        <f>+'Q1'!J19+'Q2'!J19+'Q3'!J19+'Q4'!J19</f>
        <v>0</v>
      </c>
      <c r="K19" s="140">
        <f>+'Q1'!K19+'Q2'!K19+'Q3'!K19+'Q4'!K19</f>
        <v>0</v>
      </c>
      <c r="L19" s="140">
        <f>+'Q1'!L19+'Q2'!L19+'Q3'!L19+'Q4'!L19</f>
        <v>0</v>
      </c>
      <c r="M19" s="140">
        <f>+'Q1'!M19+'Q2'!M19+'Q3'!M19+'Q4'!M19</f>
        <v>0</v>
      </c>
      <c r="N19" s="140">
        <f>+'Q1'!N19+'Q2'!N19+'Q3'!N19+'Q4'!N19</f>
        <v>0</v>
      </c>
      <c r="O19" s="140">
        <f>+'Q1'!O19+'Q2'!O19+'Q3'!O19+'Q4'!O19</f>
        <v>0</v>
      </c>
      <c r="P19" s="140">
        <f>+'Q1'!P19+'Q2'!P19+'Q3'!P19+'Q4'!P19</f>
        <v>0</v>
      </c>
      <c r="Q19" s="140">
        <f>+'Q1'!Q19+'Q2'!Q19+'Q3'!Q19+'Q4'!Q19</f>
        <v>0</v>
      </c>
      <c r="R19" s="140">
        <f>+'Q1'!R19+'Q2'!R19+'Q3'!R19+'Q4'!R19</f>
        <v>0</v>
      </c>
      <c r="S19" s="171">
        <f t="shared" si="0"/>
        <v>0</v>
      </c>
      <c r="T19" s="140"/>
      <c r="U19" s="170">
        <f>'Q1'!U19+'Q2'!U19+'Q3'!U19+'Q4'!U19</f>
        <v>0</v>
      </c>
      <c r="V19" s="170">
        <f>'Q1'!V19+'Q2'!V19+'Q3'!V19+'Q4'!V19</f>
        <v>0</v>
      </c>
      <c r="W19" s="170">
        <f t="shared" si="1"/>
        <v>0</v>
      </c>
      <c r="X19" s="140"/>
      <c r="Y19" s="140">
        <f>'Q1'!Z19+'Q2'!Z19+'Q3'!Z19+'Q4'!Y19</f>
        <v>0</v>
      </c>
      <c r="Z19" s="140">
        <f>'Q1'!AA19+'Q2'!AA19+'Q3'!AA19+'Q4'!Z19</f>
        <v>0</v>
      </c>
      <c r="AA19" s="140">
        <f>'Q1'!AB19+'Q2'!AB19+'Q3'!AB19+'Q4'!AA19</f>
        <v>0</v>
      </c>
      <c r="AB19" s="140">
        <f>'Q1'!AC19+'Q2'!AC19+'Q3'!AC19+'Q4'!AB19</f>
        <v>0</v>
      </c>
      <c r="AC19" s="140">
        <f>'Q1'!AD19+'Q2'!AD19+'Q3'!AD19+'Q4'!AC19</f>
        <v>0</v>
      </c>
      <c r="AD19" s="140">
        <f>'Q1'!AE19+'Q2'!AE19+'Q3'!AE19+'Q4'!AD19</f>
        <v>0</v>
      </c>
      <c r="AE19" s="140">
        <f>'Q1'!AF19+'Q2'!AF19+'Q3'!AF19+'Q4'!AE19</f>
        <v>0</v>
      </c>
      <c r="AF19" s="140">
        <f>'Q1'!AG19+'Q2'!AG19+'Q3'!AG19+'Q4'!AF19</f>
        <v>0</v>
      </c>
      <c r="AG19" s="140">
        <f>'Q1'!AH19+'Q2'!AH19+'Q3'!AH19+'Q4'!AG19</f>
        <v>0</v>
      </c>
      <c r="AH19" s="140">
        <f>'Q1'!AI19+'Q2'!AI19+'Q3'!AI19+'Q4'!AH19</f>
        <v>0</v>
      </c>
      <c r="AI19" s="195">
        <f>'Q1'!AI19+'Q2'!AI19+'Q3'!AI19+'Q4'!AI19</f>
        <v>0</v>
      </c>
      <c r="AJ19" s="189">
        <f>'Q1'!AJ19+'Q2'!AJ19+'Q3'!AJ19+'Q4'!AJ19</f>
        <v>0</v>
      </c>
      <c r="AK19" s="196">
        <f t="shared" si="2"/>
        <v>0</v>
      </c>
      <c r="AL19" s="5"/>
      <c r="AN19" s="10">
        <f t="shared" si="3"/>
        <v>0</v>
      </c>
    </row>
    <row r="20" spans="1:40" x14ac:dyDescent="0.2">
      <c r="A20" s="220" t="s">
        <v>41</v>
      </c>
      <c r="B20" s="221">
        <v>240190</v>
      </c>
      <c r="C20" s="140">
        <f>+'Q1'!C20+'Q2'!C20+'Q3'!C20+'Q4'!C20</f>
        <v>750</v>
      </c>
      <c r="D20" s="140">
        <f>+'Q1'!D20+'Q2'!D20+'Q3'!D20+'Q4'!D20</f>
        <v>0</v>
      </c>
      <c r="E20" s="140">
        <f>+'Q1'!E20+'Q2'!E20+'Q3'!E20+'Q4'!E20</f>
        <v>0</v>
      </c>
      <c r="F20" s="140">
        <f>+'Q1'!F20+'Q2'!F20+'Q3'!F20+'Q4'!F20</f>
        <v>0</v>
      </c>
      <c r="G20" s="140">
        <f>+'Q1'!G20+'Q2'!G20+'Q3'!G20+'Q4'!G20</f>
        <v>0</v>
      </c>
      <c r="H20" s="140">
        <f>+'Q1'!H20+'Q2'!H20+'Q3'!H20+'Q4'!H20</f>
        <v>0</v>
      </c>
      <c r="I20" s="140">
        <f>+'Q1'!I20+'Q2'!I20+'Q3'!I20+'Q4'!I20</f>
        <v>0</v>
      </c>
      <c r="J20" s="140">
        <f>+'Q1'!J20+'Q2'!J20+'Q3'!J20+'Q4'!J20</f>
        <v>0</v>
      </c>
      <c r="K20" s="140">
        <f>+'Q1'!K20+'Q2'!K20+'Q3'!K20+'Q4'!K20</f>
        <v>0</v>
      </c>
      <c r="L20" s="140">
        <f>+'Q1'!L20+'Q2'!L20+'Q3'!L20+'Q4'!L20</f>
        <v>0</v>
      </c>
      <c r="M20" s="140">
        <f>+'Q1'!M20+'Q2'!M20+'Q3'!M20+'Q4'!M20</f>
        <v>0</v>
      </c>
      <c r="N20" s="140">
        <f>+'Q1'!N20+'Q2'!N20+'Q3'!N20+'Q4'!N20</f>
        <v>0</v>
      </c>
      <c r="O20" s="140">
        <f>+'Q1'!O20+'Q2'!O20+'Q3'!O20+'Q4'!O20</f>
        <v>0</v>
      </c>
      <c r="P20" s="140">
        <f>+'Q1'!P20+'Q2'!P20+'Q3'!P20+'Q4'!P20</f>
        <v>0</v>
      </c>
      <c r="Q20" s="140">
        <f>+'Q1'!Q20+'Q2'!Q20+'Q3'!Q20+'Q4'!Q20</f>
        <v>0</v>
      </c>
      <c r="R20" s="140">
        <f>+'Q1'!R20+'Q2'!R20+'Q3'!R20+'Q4'!R20</f>
        <v>0</v>
      </c>
      <c r="S20" s="171">
        <f t="shared" si="0"/>
        <v>750</v>
      </c>
      <c r="T20" s="140"/>
      <c r="U20" s="170">
        <f>'Q1'!U20+'Q2'!U20+'Q3'!U20+'Q4'!U20</f>
        <v>630</v>
      </c>
      <c r="V20" s="181">
        <f>'Q1'!V20+'Q2'!V20+'Q3'!V20+'Q4'!V20</f>
        <v>120</v>
      </c>
      <c r="W20" s="170">
        <f t="shared" si="1"/>
        <v>750</v>
      </c>
      <c r="X20" s="140"/>
      <c r="Y20" s="140">
        <f>'Q1'!Z20+'Q2'!Z20+'Q3'!Z20+'Q4'!Y20</f>
        <v>0</v>
      </c>
      <c r="Z20" s="140">
        <f>'Q1'!AA20+'Q2'!AA20+'Q3'!AA20+'Q4'!Z20</f>
        <v>0</v>
      </c>
      <c r="AA20" s="140">
        <f>'Q1'!AB20+'Q2'!AB20+'Q3'!AB20+'Q4'!AA20</f>
        <v>0</v>
      </c>
      <c r="AB20" s="140">
        <f>'Q1'!AC20+'Q2'!AC20+'Q3'!AC20+'Q4'!AB20</f>
        <v>0</v>
      </c>
      <c r="AC20" s="140">
        <f>'Q1'!AD20+'Q2'!AD20+'Q3'!AD20+'Q4'!AC20</f>
        <v>0</v>
      </c>
      <c r="AD20" s="140">
        <f>'Q1'!AE20+'Q2'!AE20+'Q3'!AE20+'Q4'!AD20</f>
        <v>0</v>
      </c>
      <c r="AE20" s="140">
        <f>'Q1'!AF20+'Q2'!AF20+'Q3'!AF20+'Q4'!AE20</f>
        <v>0</v>
      </c>
      <c r="AF20" s="140">
        <f>'Q1'!AG20+'Q2'!AG20+'Q3'!AG20+'Q4'!AF20</f>
        <v>0</v>
      </c>
      <c r="AG20" s="140">
        <f>'Q1'!AH20+'Q2'!AH20+'Q3'!AH20+'Q4'!AG20</f>
        <v>0</v>
      </c>
      <c r="AH20" s="140">
        <f>'Q1'!AI20+'Q2'!AI20+'Q3'!AI20+'Q4'!AH20</f>
        <v>0</v>
      </c>
      <c r="AI20" s="195">
        <f>'Q1'!AI20+'Q2'!AI20+'Q3'!AI20+'Q4'!AI20</f>
        <v>0</v>
      </c>
      <c r="AJ20" s="190">
        <f>'Q1'!AJ20+'Q2'!AJ20+'Q3'!AJ20+'Q4'!AJ20</f>
        <v>0</v>
      </c>
      <c r="AK20" s="189">
        <f t="shared" si="2"/>
        <v>0</v>
      </c>
      <c r="AL20" s="5"/>
      <c r="AN20" s="10">
        <f t="shared" si="3"/>
        <v>0</v>
      </c>
    </row>
    <row r="21" spans="1:40" x14ac:dyDescent="0.2">
      <c r="A21" s="220" t="s">
        <v>42</v>
      </c>
      <c r="B21" s="221">
        <v>241145</v>
      </c>
      <c r="C21" s="140">
        <f>+'Q1'!C21+'Q2'!C21+'Q3'!C21+'Q4'!C21</f>
        <v>0</v>
      </c>
      <c r="D21" s="140">
        <f>+'Q1'!D21+'Q2'!D21+'Q3'!D21+'Q4'!D21</f>
        <v>0</v>
      </c>
      <c r="E21" s="140">
        <f>+'Q1'!E21+'Q2'!E21+'Q3'!E21+'Q4'!E21</f>
        <v>0</v>
      </c>
      <c r="F21" s="140">
        <f>+'Q1'!F21+'Q2'!F21+'Q3'!F21+'Q4'!F21</f>
        <v>0</v>
      </c>
      <c r="G21" s="140">
        <f>+'Q1'!G21+'Q2'!G21+'Q3'!G21+'Q4'!G21</f>
        <v>0</v>
      </c>
      <c r="H21" s="140">
        <f>+'Q1'!H21+'Q2'!H21+'Q3'!H21+'Q4'!H21</f>
        <v>0</v>
      </c>
      <c r="I21" s="140">
        <f>+'Q1'!I21+'Q2'!I21+'Q3'!I21+'Q4'!I21</f>
        <v>0</v>
      </c>
      <c r="J21" s="140">
        <f>+'Q1'!J21+'Q2'!J21+'Q3'!J21+'Q4'!J21</f>
        <v>0</v>
      </c>
      <c r="K21" s="140">
        <f>+'Q1'!K21+'Q2'!K21+'Q3'!K21+'Q4'!K21</f>
        <v>0</v>
      </c>
      <c r="L21" s="140">
        <f>+'Q1'!L21+'Q2'!L21+'Q3'!L21+'Q4'!L21</f>
        <v>0</v>
      </c>
      <c r="M21" s="140">
        <f>+'Q1'!M21+'Q2'!M21+'Q3'!M21+'Q4'!M21</f>
        <v>0</v>
      </c>
      <c r="N21" s="140">
        <f>+'Q1'!N21+'Q2'!N21+'Q3'!N21+'Q4'!N21</f>
        <v>0</v>
      </c>
      <c r="O21" s="140">
        <f>+'Q1'!O21+'Q2'!O21+'Q3'!O21+'Q4'!O21</f>
        <v>0</v>
      </c>
      <c r="P21" s="140">
        <f>+'Q1'!P21+'Q2'!P21+'Q3'!P21+'Q4'!P21</f>
        <v>0</v>
      </c>
      <c r="Q21" s="140">
        <f>+'Q1'!Q21+'Q2'!Q21+'Q3'!Q21+'Q4'!Q21</f>
        <v>0</v>
      </c>
      <c r="R21" s="140">
        <f>+'Q1'!R21+'Q2'!R21+'Q3'!R21+'Q4'!R21</f>
        <v>0</v>
      </c>
      <c r="S21" s="171">
        <f t="shared" si="0"/>
        <v>0</v>
      </c>
      <c r="T21" s="140"/>
      <c r="U21" s="170">
        <f>'Q1'!U21+'Q2'!U21+'Q3'!U21+'Q4'!U21</f>
        <v>0</v>
      </c>
      <c r="V21" s="181">
        <f>'Q1'!V21+'Q2'!V21+'Q3'!V21+'Q4'!V21</f>
        <v>0</v>
      </c>
      <c r="W21" s="170">
        <f t="shared" si="1"/>
        <v>0</v>
      </c>
      <c r="X21" s="140"/>
      <c r="Y21" s="140">
        <f>'Q1'!Z21+'Q2'!Z21+'Q3'!Z21+'Q4'!Y21</f>
        <v>0</v>
      </c>
      <c r="Z21" s="140">
        <f>'Q1'!AA21+'Q2'!AA21+'Q3'!AA21+'Q4'!Z21</f>
        <v>0</v>
      </c>
      <c r="AA21" s="140">
        <f>'Q1'!AB21+'Q2'!AB21+'Q3'!AB21+'Q4'!AA21</f>
        <v>0</v>
      </c>
      <c r="AB21" s="140">
        <f>'Q1'!AC21+'Q2'!AC21+'Q3'!AC21+'Q4'!AB21</f>
        <v>0</v>
      </c>
      <c r="AC21" s="140">
        <f>'Q1'!AD21+'Q2'!AD21+'Q3'!AD21+'Q4'!AC21</f>
        <v>0</v>
      </c>
      <c r="AD21" s="140">
        <f>'Q1'!AE21+'Q2'!AE21+'Q3'!AE21+'Q4'!AD21</f>
        <v>0</v>
      </c>
      <c r="AE21" s="140">
        <f>'Q1'!AF21+'Q2'!AF21+'Q3'!AF21+'Q4'!AE21</f>
        <v>0</v>
      </c>
      <c r="AF21" s="140">
        <f>'Q1'!AG21+'Q2'!AG21+'Q3'!AG21+'Q4'!AF21</f>
        <v>0</v>
      </c>
      <c r="AG21" s="140">
        <f>'Q1'!AH21+'Q2'!AH21+'Q3'!AH21+'Q4'!AG21</f>
        <v>0</v>
      </c>
      <c r="AH21" s="140">
        <f>'Q1'!AI21+'Q2'!AI21+'Q3'!AI21+'Q4'!AH21</f>
        <v>0</v>
      </c>
      <c r="AI21" s="195">
        <f>'Q1'!AI21+'Q2'!AI21+'Q3'!AI21+'Q4'!AI21</f>
        <v>0</v>
      </c>
      <c r="AJ21" s="190">
        <f>'Q1'!AJ21+'Q2'!AJ21+'Q3'!AJ21+'Q4'!AJ21</f>
        <v>0</v>
      </c>
      <c r="AK21" s="189">
        <f t="shared" si="2"/>
        <v>0</v>
      </c>
      <c r="AL21" s="5"/>
      <c r="AN21" s="10">
        <f t="shared" si="3"/>
        <v>0</v>
      </c>
    </row>
    <row r="22" spans="1:40" x14ac:dyDescent="0.2">
      <c r="A22" s="220" t="s">
        <v>43</v>
      </c>
      <c r="B22" s="221">
        <v>240250</v>
      </c>
      <c r="C22" s="140">
        <f>+'Q1'!C22+'Q2'!C22+'Q3'!C22+'Q4'!C22</f>
        <v>0</v>
      </c>
      <c r="D22" s="140">
        <f>+'Q1'!D22+'Q2'!D22+'Q3'!D22+'Q4'!D22</f>
        <v>0</v>
      </c>
      <c r="E22" s="140">
        <f>+'Q1'!E22+'Q2'!E22+'Q3'!E22+'Q4'!E22</f>
        <v>0</v>
      </c>
      <c r="F22" s="140">
        <f>+'Q1'!F22+'Q2'!F22+'Q3'!F22+'Q4'!F22</f>
        <v>0</v>
      </c>
      <c r="G22" s="140">
        <f>+'Q1'!G22+'Q2'!G22+'Q3'!G22+'Q4'!G22</f>
        <v>0</v>
      </c>
      <c r="H22" s="140">
        <f>+'Q1'!H22+'Q2'!H22+'Q3'!H22+'Q4'!H22</f>
        <v>0</v>
      </c>
      <c r="I22" s="140">
        <f>+'Q1'!I22+'Q2'!I22+'Q3'!I22+'Q4'!I22</f>
        <v>0</v>
      </c>
      <c r="J22" s="140">
        <f>+'Q1'!J22+'Q2'!J22+'Q3'!J22+'Q4'!J22</f>
        <v>0</v>
      </c>
      <c r="K22" s="140">
        <f>+'Q1'!K22+'Q2'!K22+'Q3'!K22+'Q4'!K22</f>
        <v>0</v>
      </c>
      <c r="L22" s="140">
        <f>+'Q1'!L22+'Q2'!L22+'Q3'!L22+'Q4'!L22</f>
        <v>0</v>
      </c>
      <c r="M22" s="140">
        <f>+'Q1'!M22+'Q2'!M22+'Q3'!M22+'Q4'!M22</f>
        <v>0</v>
      </c>
      <c r="N22" s="140">
        <f>+'Q1'!N22+'Q2'!N22+'Q3'!N22+'Q4'!N22</f>
        <v>0</v>
      </c>
      <c r="O22" s="140">
        <f>+'Q1'!O22+'Q2'!O22+'Q3'!O22+'Q4'!O22</f>
        <v>0</v>
      </c>
      <c r="P22" s="140">
        <f>+'Q1'!P22+'Q2'!P22+'Q3'!P22+'Q4'!P22</f>
        <v>0</v>
      </c>
      <c r="Q22" s="140">
        <f>+'Q1'!Q22+'Q2'!Q22+'Q3'!Q22+'Q4'!Q22</f>
        <v>0</v>
      </c>
      <c r="R22" s="140">
        <f>+'Q1'!R22+'Q2'!R22+'Q3'!R22+'Q4'!R22</f>
        <v>0</v>
      </c>
      <c r="S22" s="171">
        <f t="shared" si="0"/>
        <v>0</v>
      </c>
      <c r="T22" s="140"/>
      <c r="U22" s="170">
        <f>'Q1'!U22+'Q2'!U22+'Q3'!U22+'Q4'!U22</f>
        <v>0</v>
      </c>
      <c r="V22" s="181">
        <f>'Q1'!V22+'Q2'!V22+'Q3'!V22+'Q4'!V22</f>
        <v>0</v>
      </c>
      <c r="W22" s="170">
        <f t="shared" si="1"/>
        <v>0</v>
      </c>
      <c r="X22" s="140"/>
      <c r="Y22" s="140">
        <f>'Q1'!Z22+'Q2'!Z22+'Q3'!Z22+'Q4'!Y22</f>
        <v>0</v>
      </c>
      <c r="Z22" s="140">
        <f>'Q1'!AA22+'Q2'!AA22+'Q3'!AA22+'Q4'!Z22</f>
        <v>0</v>
      </c>
      <c r="AA22" s="140">
        <f>'Q1'!AB22+'Q2'!AB22+'Q3'!AB22+'Q4'!AA22</f>
        <v>0</v>
      </c>
      <c r="AB22" s="140">
        <f>'Q1'!AC22+'Q2'!AC22+'Q3'!AC22+'Q4'!AB22</f>
        <v>0</v>
      </c>
      <c r="AC22" s="140">
        <f>'Q1'!AD22+'Q2'!AD22+'Q3'!AD22+'Q4'!AC22</f>
        <v>0</v>
      </c>
      <c r="AD22" s="140">
        <f>'Q1'!AE22+'Q2'!AE22+'Q3'!AE22+'Q4'!AD22</f>
        <v>0</v>
      </c>
      <c r="AE22" s="140">
        <f>'Q1'!AF22+'Q2'!AF22+'Q3'!AF22+'Q4'!AE22</f>
        <v>0</v>
      </c>
      <c r="AF22" s="140">
        <f>'Q1'!AG22+'Q2'!AG22+'Q3'!AG22+'Q4'!AF22</f>
        <v>0</v>
      </c>
      <c r="AG22" s="140">
        <f>'Q1'!AH22+'Q2'!AH22+'Q3'!AH22+'Q4'!AG22</f>
        <v>0</v>
      </c>
      <c r="AH22" s="140">
        <f>'Q1'!AI22+'Q2'!AI22+'Q3'!AI22+'Q4'!AH22</f>
        <v>0</v>
      </c>
      <c r="AI22" s="195">
        <f>'Q1'!AI22+'Q2'!AI22+'Q3'!AI22+'Q4'!AI22</f>
        <v>0</v>
      </c>
      <c r="AJ22" s="190">
        <f>'Q1'!AJ22+'Q2'!AJ22+'Q3'!AJ22+'Q4'!AJ22</f>
        <v>0</v>
      </c>
      <c r="AK22" s="189">
        <f t="shared" si="2"/>
        <v>0</v>
      </c>
      <c r="AL22" s="5"/>
      <c r="AN22" s="10">
        <f t="shared" si="3"/>
        <v>0</v>
      </c>
    </row>
    <row r="23" spans="1:40" x14ac:dyDescent="0.2">
      <c r="A23" s="220" t="s">
        <v>44</v>
      </c>
      <c r="B23" s="221">
        <v>240260</v>
      </c>
      <c r="C23" s="140">
        <f>+'Q1'!C23+'Q2'!C23+'Q3'!C23+'Q4'!C23</f>
        <v>0</v>
      </c>
      <c r="D23" s="140">
        <f>+'Q1'!D23+'Q2'!D23+'Q3'!D23+'Q4'!D23</f>
        <v>0</v>
      </c>
      <c r="E23" s="140">
        <f>+'Q1'!E23+'Q2'!E23+'Q3'!E23+'Q4'!E23</f>
        <v>0</v>
      </c>
      <c r="F23" s="140">
        <f>+'Q1'!F23+'Q2'!F23+'Q3'!F23+'Q4'!F23</f>
        <v>0</v>
      </c>
      <c r="G23" s="140">
        <f>+'Q1'!G23+'Q2'!G23+'Q3'!G23+'Q4'!G23</f>
        <v>0</v>
      </c>
      <c r="H23" s="140">
        <f>+'Q1'!H23+'Q2'!H23+'Q3'!H23+'Q4'!H23</f>
        <v>0</v>
      </c>
      <c r="I23" s="140">
        <f>+'Q1'!I23+'Q2'!I23+'Q3'!I23+'Q4'!I23</f>
        <v>0</v>
      </c>
      <c r="J23" s="140">
        <f>+'Q1'!J23+'Q2'!J23+'Q3'!J23+'Q4'!J23</f>
        <v>0</v>
      </c>
      <c r="K23" s="140">
        <f>+'Q1'!K23+'Q2'!K23+'Q3'!K23+'Q4'!K23</f>
        <v>0</v>
      </c>
      <c r="L23" s="140">
        <f>+'Q1'!L23+'Q2'!L23+'Q3'!L23+'Q4'!L23</f>
        <v>0</v>
      </c>
      <c r="M23" s="140">
        <f>+'Q1'!M23+'Q2'!M23+'Q3'!M23+'Q4'!M23</f>
        <v>0</v>
      </c>
      <c r="N23" s="140">
        <f>+'Q1'!N23+'Q2'!N23+'Q3'!N23+'Q4'!N23</f>
        <v>0</v>
      </c>
      <c r="O23" s="140">
        <f>+'Q1'!O23+'Q2'!O23+'Q3'!O23+'Q4'!O23</f>
        <v>0</v>
      </c>
      <c r="P23" s="140">
        <f>+'Q1'!P23+'Q2'!P23+'Q3'!P23+'Q4'!P23</f>
        <v>0</v>
      </c>
      <c r="Q23" s="140">
        <f>+'Q1'!Q23+'Q2'!Q23+'Q3'!Q23+'Q4'!Q23</f>
        <v>0</v>
      </c>
      <c r="R23" s="140">
        <f>+'Q1'!R23+'Q2'!R23+'Q3'!R23+'Q4'!R23</f>
        <v>0</v>
      </c>
      <c r="S23" s="171">
        <f t="shared" si="0"/>
        <v>0</v>
      </c>
      <c r="T23" s="140"/>
      <c r="U23" s="170">
        <f>'Q1'!U23+'Q2'!U23+'Q3'!U23+'Q4'!U23</f>
        <v>0</v>
      </c>
      <c r="V23" s="181">
        <f>'Q1'!V23+'Q2'!V23+'Q3'!V23+'Q4'!V23</f>
        <v>0</v>
      </c>
      <c r="W23" s="170">
        <f t="shared" si="1"/>
        <v>0</v>
      </c>
      <c r="X23" s="140"/>
      <c r="Y23" s="140">
        <f>'Q1'!Z23+'Q2'!Z23+'Q3'!Z23+'Q4'!Y23</f>
        <v>0</v>
      </c>
      <c r="Z23" s="140">
        <f>'Q1'!AA23+'Q2'!AA23+'Q3'!AA23+'Q4'!Z23</f>
        <v>0</v>
      </c>
      <c r="AA23" s="140">
        <f>'Q1'!AB23+'Q2'!AB23+'Q3'!AB23+'Q4'!AA23</f>
        <v>0</v>
      </c>
      <c r="AB23" s="140">
        <f>'Q1'!AC23+'Q2'!AC23+'Q3'!AC23+'Q4'!AB23</f>
        <v>0</v>
      </c>
      <c r="AC23" s="140">
        <f>'Q1'!AD23+'Q2'!AD23+'Q3'!AD23+'Q4'!AC23</f>
        <v>0</v>
      </c>
      <c r="AD23" s="140">
        <f>'Q1'!AE23+'Q2'!AE23+'Q3'!AE23+'Q4'!AD23</f>
        <v>0</v>
      </c>
      <c r="AE23" s="140">
        <f>'Q1'!AF23+'Q2'!AF23+'Q3'!AF23+'Q4'!AE23</f>
        <v>0</v>
      </c>
      <c r="AF23" s="140">
        <f>'Q1'!AG23+'Q2'!AG23+'Q3'!AG23+'Q4'!AF23</f>
        <v>0</v>
      </c>
      <c r="AG23" s="140">
        <f>'Q1'!AH23+'Q2'!AH23+'Q3'!AH23+'Q4'!AG23</f>
        <v>0</v>
      </c>
      <c r="AH23" s="140">
        <f>'Q1'!AI23+'Q2'!AI23+'Q3'!AI23+'Q4'!AH23</f>
        <v>0</v>
      </c>
      <c r="AI23" s="195">
        <f>'Q1'!AI23+'Q2'!AI23+'Q3'!AI23+'Q4'!AI23</f>
        <v>0</v>
      </c>
      <c r="AJ23" s="190">
        <f>'Q1'!AJ23+'Q2'!AJ23+'Q3'!AJ23+'Q4'!AJ23</f>
        <v>0</v>
      </c>
      <c r="AK23" s="189">
        <f t="shared" si="2"/>
        <v>0</v>
      </c>
      <c r="AL23" s="5"/>
      <c r="AN23" s="10">
        <f t="shared" si="3"/>
        <v>0</v>
      </c>
    </row>
    <row r="24" spans="1:40" x14ac:dyDescent="0.2">
      <c r="A24" s="220" t="s">
        <v>45</v>
      </c>
      <c r="B24" s="221">
        <v>240270</v>
      </c>
      <c r="C24" s="140">
        <f>+'Q1'!C24+'Q2'!C24+'Q3'!C24+'Q4'!C24</f>
        <v>0</v>
      </c>
      <c r="D24" s="140">
        <f>+'Q1'!D24+'Q2'!D24+'Q3'!D24+'Q4'!D24</f>
        <v>0</v>
      </c>
      <c r="E24" s="140">
        <f>+'Q1'!E24+'Q2'!E24+'Q3'!E24+'Q4'!E24</f>
        <v>0</v>
      </c>
      <c r="F24" s="140">
        <f>+'Q1'!F24+'Q2'!F24+'Q3'!F24+'Q4'!F24</f>
        <v>0</v>
      </c>
      <c r="G24" s="140">
        <f>+'Q1'!G24+'Q2'!G24+'Q3'!G24+'Q4'!G24</f>
        <v>0</v>
      </c>
      <c r="H24" s="140">
        <f>+'Q1'!H24+'Q2'!H24+'Q3'!H24+'Q4'!H24</f>
        <v>0</v>
      </c>
      <c r="I24" s="140">
        <f>+'Q1'!I24+'Q2'!I24+'Q3'!I24+'Q4'!I24</f>
        <v>0</v>
      </c>
      <c r="J24" s="140">
        <f>+'Q1'!J24+'Q2'!J24+'Q3'!J24+'Q4'!J24</f>
        <v>0</v>
      </c>
      <c r="K24" s="140">
        <f>+'Q1'!K24+'Q2'!K24+'Q3'!K24+'Q4'!K24</f>
        <v>0</v>
      </c>
      <c r="L24" s="140">
        <f>+'Q1'!L24+'Q2'!L24+'Q3'!L24+'Q4'!L24</f>
        <v>0</v>
      </c>
      <c r="M24" s="140">
        <f>+'Q1'!M24+'Q2'!M24+'Q3'!M24+'Q4'!M24</f>
        <v>0</v>
      </c>
      <c r="N24" s="140">
        <f>+'Q1'!N24+'Q2'!N24+'Q3'!N24+'Q4'!N24</f>
        <v>0</v>
      </c>
      <c r="O24" s="140">
        <f>+'Q1'!O24+'Q2'!O24+'Q3'!O24+'Q4'!O24</f>
        <v>0</v>
      </c>
      <c r="P24" s="140">
        <f>+'Q1'!P24+'Q2'!P24+'Q3'!P24+'Q4'!P24</f>
        <v>0</v>
      </c>
      <c r="Q24" s="140">
        <f>+'Q1'!Q24+'Q2'!Q24+'Q3'!Q24+'Q4'!Q24</f>
        <v>0</v>
      </c>
      <c r="R24" s="140">
        <f>+'Q1'!R24+'Q2'!R24+'Q3'!R24+'Q4'!R24</f>
        <v>0</v>
      </c>
      <c r="S24" s="171">
        <f t="shared" si="0"/>
        <v>0</v>
      </c>
      <c r="T24" s="140"/>
      <c r="U24" s="170">
        <f>'Q1'!U24+'Q2'!U24+'Q3'!U24+'Q4'!U24</f>
        <v>0</v>
      </c>
      <c r="V24" s="181">
        <f>'Q1'!V24+'Q2'!V24+'Q3'!V24+'Q4'!V24</f>
        <v>0</v>
      </c>
      <c r="W24" s="170">
        <f t="shared" si="1"/>
        <v>0</v>
      </c>
      <c r="X24" s="140"/>
      <c r="Y24" s="140">
        <f>'Q1'!Z24+'Q2'!Z24+'Q3'!Z24+'Q4'!Y24</f>
        <v>0</v>
      </c>
      <c r="Z24" s="140">
        <f>'Q1'!AA24+'Q2'!AA24+'Q3'!AA24+'Q4'!Z24</f>
        <v>0</v>
      </c>
      <c r="AA24" s="140">
        <f>'Q1'!AB24+'Q2'!AB24+'Q3'!AB24+'Q4'!AA24</f>
        <v>0</v>
      </c>
      <c r="AB24" s="140">
        <f>'Q1'!AC24+'Q2'!AC24+'Q3'!AC24+'Q4'!AB24</f>
        <v>0</v>
      </c>
      <c r="AC24" s="140">
        <f>'Q1'!AD24+'Q2'!AD24+'Q3'!AD24+'Q4'!AC24</f>
        <v>0</v>
      </c>
      <c r="AD24" s="140">
        <f>'Q1'!AE24+'Q2'!AE24+'Q3'!AE24+'Q4'!AD24</f>
        <v>0</v>
      </c>
      <c r="AE24" s="140">
        <f>'Q1'!AF24+'Q2'!AF24+'Q3'!AF24+'Q4'!AE24</f>
        <v>0</v>
      </c>
      <c r="AF24" s="140">
        <f>'Q1'!AG24+'Q2'!AG24+'Q3'!AG24+'Q4'!AF24</f>
        <v>0</v>
      </c>
      <c r="AG24" s="140">
        <f>'Q1'!AH24+'Q2'!AH24+'Q3'!AH24+'Q4'!AG24</f>
        <v>0</v>
      </c>
      <c r="AH24" s="140">
        <f>'Q1'!AI24+'Q2'!AI24+'Q3'!AI24+'Q4'!AH24</f>
        <v>0</v>
      </c>
      <c r="AI24" s="195">
        <f>'Q1'!AI24+'Q2'!AI24+'Q3'!AI24+'Q4'!AI24</f>
        <v>0</v>
      </c>
      <c r="AJ24" s="190">
        <f>'Q1'!AJ24+'Q2'!AJ24+'Q3'!AJ24+'Q4'!AJ24</f>
        <v>0</v>
      </c>
      <c r="AK24" s="189">
        <f t="shared" si="2"/>
        <v>0</v>
      </c>
      <c r="AL24" s="5"/>
      <c r="AN24" s="10">
        <f t="shared" si="3"/>
        <v>0</v>
      </c>
    </row>
    <row r="25" spans="1:40" x14ac:dyDescent="0.2">
      <c r="A25" s="220" t="s">
        <v>46</v>
      </c>
      <c r="B25" s="221">
        <v>240300</v>
      </c>
      <c r="C25" s="140">
        <f>+'Q1'!C25+'Q2'!C25+'Q3'!C25+'Q4'!C25</f>
        <v>2800</v>
      </c>
      <c r="D25" s="140">
        <f>+'Q1'!D25+'Q2'!D25+'Q3'!D25+'Q4'!D25</f>
        <v>0</v>
      </c>
      <c r="E25" s="140">
        <f>+'Q1'!E25+'Q2'!E25+'Q3'!E25+'Q4'!E25</f>
        <v>0</v>
      </c>
      <c r="F25" s="140">
        <f>+'Q1'!F25+'Q2'!F25+'Q3'!F25+'Q4'!F25</f>
        <v>0</v>
      </c>
      <c r="G25" s="140">
        <f>+'Q1'!G25+'Q2'!G25+'Q3'!G25+'Q4'!G25</f>
        <v>0</v>
      </c>
      <c r="H25" s="140">
        <f>+'Q1'!H25+'Q2'!H25+'Q3'!H25+'Q4'!H25</f>
        <v>0</v>
      </c>
      <c r="I25" s="140">
        <f>+'Q1'!I25+'Q2'!I25+'Q3'!I25+'Q4'!I25</f>
        <v>0</v>
      </c>
      <c r="J25" s="140">
        <f>+'Q1'!J25+'Q2'!J25+'Q3'!J25+'Q4'!J25</f>
        <v>0</v>
      </c>
      <c r="K25" s="140">
        <f>+'Q1'!K25+'Q2'!K25+'Q3'!K25+'Q4'!K25</f>
        <v>0</v>
      </c>
      <c r="L25" s="140">
        <f>+'Q1'!L25+'Q2'!L25+'Q3'!L25+'Q4'!L25</f>
        <v>0</v>
      </c>
      <c r="M25" s="140">
        <f>+'Q1'!M25+'Q2'!M25+'Q3'!M25+'Q4'!M25</f>
        <v>0</v>
      </c>
      <c r="N25" s="140">
        <f>+'Q1'!N25+'Q2'!N25+'Q3'!N25+'Q4'!N25</f>
        <v>0</v>
      </c>
      <c r="O25" s="140">
        <f>+'Q1'!O25+'Q2'!O25+'Q3'!O25+'Q4'!O25</f>
        <v>0</v>
      </c>
      <c r="P25" s="140">
        <f>+'Q1'!P25+'Q2'!P25+'Q3'!P25+'Q4'!P25</f>
        <v>0</v>
      </c>
      <c r="Q25" s="140">
        <f>+'Q1'!Q25+'Q2'!Q25+'Q3'!Q25+'Q4'!Q25</f>
        <v>0</v>
      </c>
      <c r="R25" s="140">
        <f>+'Q1'!R25+'Q2'!R25+'Q3'!R25+'Q4'!R25</f>
        <v>0</v>
      </c>
      <c r="S25" s="171">
        <f t="shared" si="0"/>
        <v>2800</v>
      </c>
      <c r="T25" s="140"/>
      <c r="U25" s="170">
        <f>'Q1'!U25+'Q2'!U25+'Q3'!U25+'Q4'!U25</f>
        <v>2352</v>
      </c>
      <c r="V25" s="181">
        <f>'Q1'!V25+'Q2'!V25+'Q3'!V25+'Q4'!V25</f>
        <v>448</v>
      </c>
      <c r="W25" s="170">
        <f t="shared" si="1"/>
        <v>2800</v>
      </c>
      <c r="X25" s="140"/>
      <c r="Y25" s="140">
        <f>'Q1'!Z25+'Q2'!Z25+'Q3'!Z25+'Q4'!Y25</f>
        <v>0</v>
      </c>
      <c r="Z25" s="140">
        <f>'Q1'!AA25+'Q2'!AA25+'Q3'!AA25+'Q4'!Z25</f>
        <v>0</v>
      </c>
      <c r="AA25" s="140">
        <f>'Q1'!AB25+'Q2'!AB25+'Q3'!AB25+'Q4'!AA25</f>
        <v>0</v>
      </c>
      <c r="AB25" s="140">
        <f>'Q1'!AC25+'Q2'!AC25+'Q3'!AC25+'Q4'!AB25</f>
        <v>0</v>
      </c>
      <c r="AC25" s="140">
        <f>'Q1'!AD25+'Q2'!AD25+'Q3'!AD25+'Q4'!AC25</f>
        <v>0</v>
      </c>
      <c r="AD25" s="140">
        <f>'Q1'!AE25+'Q2'!AE25+'Q3'!AE25+'Q4'!AD25</f>
        <v>0</v>
      </c>
      <c r="AE25" s="140">
        <f>'Q1'!AF25+'Q2'!AF25+'Q3'!AF25+'Q4'!AE25</f>
        <v>0</v>
      </c>
      <c r="AF25" s="140">
        <f>'Q1'!AG25+'Q2'!AG25+'Q3'!AG25+'Q4'!AF25</f>
        <v>0</v>
      </c>
      <c r="AG25" s="140">
        <f>'Q1'!AH25+'Q2'!AH25+'Q3'!AH25+'Q4'!AG25</f>
        <v>0</v>
      </c>
      <c r="AH25" s="140">
        <f>'Q1'!AI25+'Q2'!AI25+'Q3'!AI25+'Q4'!AH25</f>
        <v>0</v>
      </c>
      <c r="AI25" s="195">
        <f>'Q1'!AI25+'Q2'!AI25+'Q3'!AI25+'Q4'!AI25</f>
        <v>0</v>
      </c>
      <c r="AJ25" s="190">
        <f>'Q1'!AJ25+'Q2'!AJ25+'Q3'!AJ25+'Q4'!AJ25</f>
        <v>0</v>
      </c>
      <c r="AK25" s="189">
        <f t="shared" si="2"/>
        <v>0</v>
      </c>
      <c r="AL25" s="5"/>
      <c r="AN25" s="10">
        <f t="shared" si="3"/>
        <v>0</v>
      </c>
    </row>
    <row r="26" spans="1:40" x14ac:dyDescent="0.2">
      <c r="A26" s="220" t="s">
        <v>47</v>
      </c>
      <c r="B26" s="221">
        <v>240310</v>
      </c>
      <c r="C26" s="140">
        <f>+'Q1'!C26+'Q2'!C26+'Q3'!C26+'Q4'!C26</f>
        <v>100</v>
      </c>
      <c r="D26" s="140">
        <f>+'Q1'!D26+'Q2'!D26+'Q3'!D26+'Q4'!D26</f>
        <v>0</v>
      </c>
      <c r="E26" s="140">
        <f>+'Q1'!E26+'Q2'!E26+'Q3'!E26+'Q4'!E26</f>
        <v>125</v>
      </c>
      <c r="F26" s="140">
        <f>+'Q1'!F26+'Q2'!F26+'Q3'!F26+'Q4'!F26</f>
        <v>0</v>
      </c>
      <c r="G26" s="140">
        <f>+'Q1'!G26+'Q2'!G26+'Q3'!G26+'Q4'!G26</f>
        <v>82</v>
      </c>
      <c r="H26" s="140">
        <f>+'Q1'!H26+'Q2'!H26+'Q3'!H26+'Q4'!H26</f>
        <v>0</v>
      </c>
      <c r="I26" s="140">
        <f>+'Q1'!I26+'Q2'!I26+'Q3'!I26+'Q4'!I26</f>
        <v>0</v>
      </c>
      <c r="J26" s="140">
        <f>+'Q1'!J26+'Q2'!J26+'Q3'!J26+'Q4'!J26</f>
        <v>0</v>
      </c>
      <c r="K26" s="140">
        <f>+'Q1'!K26+'Q2'!K26+'Q3'!K26+'Q4'!K26</f>
        <v>0</v>
      </c>
      <c r="L26" s="140">
        <f>+'Q1'!L26+'Q2'!L26+'Q3'!L26+'Q4'!L26</f>
        <v>0</v>
      </c>
      <c r="M26" s="140">
        <f>+'Q1'!M26+'Q2'!M26+'Q3'!M26+'Q4'!M26</f>
        <v>0</v>
      </c>
      <c r="N26" s="140">
        <f>+'Q1'!N26+'Q2'!N26+'Q3'!N26+'Q4'!N26</f>
        <v>0</v>
      </c>
      <c r="O26" s="140">
        <f>+'Q1'!O26+'Q2'!O26+'Q3'!O26+'Q4'!O26</f>
        <v>35</v>
      </c>
      <c r="P26" s="140">
        <f>+'Q1'!P26+'Q2'!P26+'Q3'!P26+'Q4'!P26</f>
        <v>0</v>
      </c>
      <c r="Q26" s="140">
        <f>+'Q1'!Q26+'Q2'!Q26+'Q3'!Q26+'Q4'!Q26</f>
        <v>100</v>
      </c>
      <c r="R26" s="140">
        <f>+'Q1'!R26+'Q2'!R26+'Q3'!R26+'Q4'!R26</f>
        <v>0</v>
      </c>
      <c r="S26" s="171">
        <f t="shared" si="0"/>
        <v>442</v>
      </c>
      <c r="T26" s="140"/>
      <c r="U26" s="170">
        <f>'Q1'!U26+'Q2'!U26+'Q3'!U26+'Q4'!U26</f>
        <v>84</v>
      </c>
      <c r="V26" s="181">
        <f>'Q1'!V26+'Q2'!V26+'Q3'!V26+'Q4'!V26</f>
        <v>16</v>
      </c>
      <c r="W26" s="170">
        <f t="shared" si="1"/>
        <v>100</v>
      </c>
      <c r="X26" s="140"/>
      <c r="Y26" s="140">
        <f>'Q1'!Z26+'Q2'!Z26+'Q3'!Z26+'Q4'!Y26</f>
        <v>0</v>
      </c>
      <c r="Z26" s="140">
        <f>'Q1'!AA26+'Q2'!AA26+'Q3'!AA26+'Q4'!Z26</f>
        <v>0</v>
      </c>
      <c r="AA26" s="140">
        <f>'Q1'!AB26+'Q2'!AB26+'Q3'!AB26+'Q4'!AA26</f>
        <v>0</v>
      </c>
      <c r="AB26" s="140">
        <f>'Q1'!AC26+'Q2'!AC26+'Q3'!AC26+'Q4'!AB26</f>
        <v>0</v>
      </c>
      <c r="AC26" s="140">
        <f>'Q1'!AD26+'Q2'!AD26+'Q3'!AD26+'Q4'!AC26</f>
        <v>0</v>
      </c>
      <c r="AD26" s="140">
        <f>'Q1'!AE26+'Q2'!AE26+'Q3'!AE26+'Q4'!AD26</f>
        <v>0</v>
      </c>
      <c r="AE26" s="140">
        <f>'Q1'!AF26+'Q2'!AF26+'Q3'!AF26+'Q4'!AE26</f>
        <v>0</v>
      </c>
      <c r="AF26" s="140">
        <f>'Q1'!AG26+'Q2'!AG26+'Q3'!AG26+'Q4'!AF26</f>
        <v>0</v>
      </c>
      <c r="AG26" s="140">
        <f>'Q1'!AH26+'Q2'!AH26+'Q3'!AH26+'Q4'!AG26</f>
        <v>0</v>
      </c>
      <c r="AH26" s="140">
        <f>'Q1'!AI26+'Q2'!AI26+'Q3'!AI26+'Q4'!AH26</f>
        <v>41</v>
      </c>
      <c r="AI26" s="195">
        <f>'Q1'!AI26+'Q2'!AI26+'Q3'!AI26+'Q4'!AI26</f>
        <v>41</v>
      </c>
      <c r="AJ26" s="190">
        <f>'Q1'!AJ26+'Q2'!AJ26+'Q3'!AJ26+'Q4'!AJ26</f>
        <v>41</v>
      </c>
      <c r="AK26" s="189">
        <f t="shared" si="2"/>
        <v>82</v>
      </c>
      <c r="AL26" s="5"/>
      <c r="AN26" s="10">
        <f t="shared" si="3"/>
        <v>0</v>
      </c>
    </row>
    <row r="27" spans="1:40" x14ac:dyDescent="0.2">
      <c r="A27" s="220" t="s">
        <v>48</v>
      </c>
      <c r="B27" s="221">
        <v>241160</v>
      </c>
      <c r="C27" s="140">
        <f>+'Q1'!C27+'Q2'!C27+'Q3'!C27+'Q4'!C27</f>
        <v>0</v>
      </c>
      <c r="D27" s="140">
        <f>+'Q1'!D27+'Q2'!D27+'Q3'!D27+'Q4'!D27</f>
        <v>0</v>
      </c>
      <c r="E27" s="140">
        <f>+'Q1'!E27+'Q2'!E27+'Q3'!E27+'Q4'!E27</f>
        <v>0</v>
      </c>
      <c r="F27" s="140">
        <f>+'Q1'!F27+'Q2'!F27+'Q3'!F27+'Q4'!F27</f>
        <v>0</v>
      </c>
      <c r="G27" s="140">
        <f>+'Q1'!G27+'Q2'!G27+'Q3'!G27+'Q4'!G27</f>
        <v>0</v>
      </c>
      <c r="H27" s="140">
        <f>+'Q1'!H27+'Q2'!H27+'Q3'!H27+'Q4'!H27</f>
        <v>0</v>
      </c>
      <c r="I27" s="140">
        <f>+'Q1'!I27+'Q2'!I27+'Q3'!I27+'Q4'!I27</f>
        <v>0</v>
      </c>
      <c r="J27" s="140">
        <f>+'Q1'!J27+'Q2'!J27+'Q3'!J27+'Q4'!J27</f>
        <v>0</v>
      </c>
      <c r="K27" s="140">
        <f>+'Q1'!K27+'Q2'!K27+'Q3'!K27+'Q4'!K27</f>
        <v>0</v>
      </c>
      <c r="L27" s="140">
        <f>+'Q1'!L27+'Q2'!L27+'Q3'!L27+'Q4'!L27</f>
        <v>0</v>
      </c>
      <c r="M27" s="140">
        <f>+'Q1'!M27+'Q2'!M27+'Q3'!M27+'Q4'!M27</f>
        <v>0</v>
      </c>
      <c r="N27" s="140">
        <f>+'Q1'!N27+'Q2'!N27+'Q3'!N27+'Q4'!N27</f>
        <v>0</v>
      </c>
      <c r="O27" s="140">
        <f>+'Q1'!O27+'Q2'!O27+'Q3'!O27+'Q4'!O27</f>
        <v>0</v>
      </c>
      <c r="P27" s="140">
        <f>+'Q1'!P27+'Q2'!P27+'Q3'!P27+'Q4'!P27</f>
        <v>0</v>
      </c>
      <c r="Q27" s="140">
        <f>+'Q1'!Q27+'Q2'!Q27+'Q3'!Q27+'Q4'!Q27</f>
        <v>0</v>
      </c>
      <c r="R27" s="140">
        <f>+'Q1'!R27+'Q2'!R27+'Q3'!R27+'Q4'!R27</f>
        <v>0</v>
      </c>
      <c r="S27" s="171">
        <f t="shared" si="0"/>
        <v>0</v>
      </c>
      <c r="T27" s="140"/>
      <c r="U27" s="170">
        <f>'Q1'!U27+'Q2'!U27+'Q3'!U27+'Q4'!U27</f>
        <v>0</v>
      </c>
      <c r="V27" s="181">
        <f>'Q1'!V27+'Q2'!V27+'Q3'!V27+'Q4'!V27</f>
        <v>0</v>
      </c>
      <c r="W27" s="170">
        <f t="shared" si="1"/>
        <v>0</v>
      </c>
      <c r="X27" s="140"/>
      <c r="Y27" s="140">
        <f>'Q1'!Z27+'Q2'!Z27+'Q3'!Z27+'Q4'!Y27</f>
        <v>0</v>
      </c>
      <c r="Z27" s="140">
        <f>'Q1'!AA27+'Q2'!AA27+'Q3'!AA27+'Q4'!Z27</f>
        <v>0</v>
      </c>
      <c r="AA27" s="140">
        <f>'Q1'!AB27+'Q2'!AB27+'Q3'!AB27+'Q4'!AA27</f>
        <v>0</v>
      </c>
      <c r="AB27" s="140">
        <f>'Q1'!AC27+'Q2'!AC27+'Q3'!AC27+'Q4'!AB27</f>
        <v>0</v>
      </c>
      <c r="AC27" s="140">
        <f>'Q1'!AD27+'Q2'!AD27+'Q3'!AD27+'Q4'!AC27</f>
        <v>0</v>
      </c>
      <c r="AD27" s="140">
        <f>'Q1'!AE27+'Q2'!AE27+'Q3'!AE27+'Q4'!AD27</f>
        <v>0</v>
      </c>
      <c r="AE27" s="140">
        <f>'Q1'!AF27+'Q2'!AF27+'Q3'!AF27+'Q4'!AE27</f>
        <v>0</v>
      </c>
      <c r="AF27" s="140">
        <f>'Q1'!AG27+'Q2'!AG27+'Q3'!AG27+'Q4'!AF27</f>
        <v>0</v>
      </c>
      <c r="AG27" s="140">
        <f>'Q1'!AH27+'Q2'!AH27+'Q3'!AH27+'Q4'!AG27</f>
        <v>0</v>
      </c>
      <c r="AH27" s="140">
        <f>'Q1'!AI27+'Q2'!AI27+'Q3'!AI27+'Q4'!AH27</f>
        <v>0</v>
      </c>
      <c r="AI27" s="195">
        <f>'Q1'!AI27+'Q2'!AI27+'Q3'!AI27+'Q4'!AI27</f>
        <v>0</v>
      </c>
      <c r="AJ27" s="190">
        <f>'Q1'!AJ27+'Q2'!AJ27+'Q3'!AJ27+'Q4'!AJ27</f>
        <v>0</v>
      </c>
      <c r="AK27" s="189">
        <f t="shared" si="2"/>
        <v>0</v>
      </c>
      <c r="AL27" s="5"/>
      <c r="AN27" s="10">
        <f t="shared" si="3"/>
        <v>0</v>
      </c>
    </row>
    <row r="28" spans="1:40" x14ac:dyDescent="0.2">
      <c r="A28" s="220" t="s">
        <v>49</v>
      </c>
      <c r="B28" s="221">
        <v>240330</v>
      </c>
      <c r="C28" s="140">
        <f>+'Q1'!C28+'Q2'!C28+'Q3'!C28+'Q4'!C28</f>
        <v>75</v>
      </c>
      <c r="D28" s="140">
        <f>+'Q1'!D28+'Q2'!D28+'Q3'!D28+'Q4'!D28</f>
        <v>0</v>
      </c>
      <c r="E28" s="140">
        <f>+'Q1'!E28+'Q2'!E28+'Q3'!E28+'Q4'!E28</f>
        <v>0</v>
      </c>
      <c r="F28" s="140">
        <f>+'Q1'!F28+'Q2'!F28+'Q3'!F28+'Q4'!F28</f>
        <v>0</v>
      </c>
      <c r="G28" s="140">
        <f>+'Q1'!G28+'Q2'!G28+'Q3'!G28+'Q4'!G28</f>
        <v>0</v>
      </c>
      <c r="H28" s="140">
        <f>+'Q1'!H28+'Q2'!H28+'Q3'!H28+'Q4'!H28</f>
        <v>0</v>
      </c>
      <c r="I28" s="140">
        <f>+'Q1'!I28+'Q2'!I28+'Q3'!I28+'Q4'!I28</f>
        <v>0</v>
      </c>
      <c r="J28" s="140">
        <f>+'Q1'!J28+'Q2'!J28+'Q3'!J28+'Q4'!J28</f>
        <v>0</v>
      </c>
      <c r="K28" s="140">
        <f>+'Q1'!K28+'Q2'!K28+'Q3'!K28+'Q4'!K28</f>
        <v>0</v>
      </c>
      <c r="L28" s="140">
        <f>+'Q1'!L28+'Q2'!L28+'Q3'!L28+'Q4'!L28</f>
        <v>0</v>
      </c>
      <c r="M28" s="140">
        <f>+'Q1'!M28+'Q2'!M28+'Q3'!M28+'Q4'!M28</f>
        <v>0</v>
      </c>
      <c r="N28" s="140">
        <f>+'Q1'!N28+'Q2'!N28+'Q3'!N28+'Q4'!N28</f>
        <v>0</v>
      </c>
      <c r="O28" s="140">
        <f>+'Q1'!O28+'Q2'!O28+'Q3'!O28+'Q4'!O28</f>
        <v>0</v>
      </c>
      <c r="P28" s="140">
        <f>+'Q1'!P28+'Q2'!P28+'Q3'!P28+'Q4'!P28</f>
        <v>0</v>
      </c>
      <c r="Q28" s="140">
        <f>+'Q1'!Q28+'Q2'!Q28+'Q3'!Q28+'Q4'!Q28</f>
        <v>0</v>
      </c>
      <c r="R28" s="140">
        <f>+'Q1'!R28+'Q2'!R28+'Q3'!R28+'Q4'!R28</f>
        <v>0</v>
      </c>
      <c r="S28" s="171">
        <f t="shared" si="0"/>
        <v>75</v>
      </c>
      <c r="T28" s="140"/>
      <c r="U28" s="170">
        <f>'Q1'!U28+'Q2'!U28+'Q3'!U28+'Q4'!U28</f>
        <v>63</v>
      </c>
      <c r="V28" s="181">
        <f>'Q1'!V28+'Q2'!V28+'Q3'!V28+'Q4'!V28</f>
        <v>12</v>
      </c>
      <c r="W28" s="170">
        <f t="shared" si="1"/>
        <v>75</v>
      </c>
      <c r="X28" s="140"/>
      <c r="Y28" s="140">
        <f>'Q1'!Z28+'Q2'!Z28+'Q3'!Z28+'Q4'!Y28</f>
        <v>0</v>
      </c>
      <c r="Z28" s="140">
        <f>'Q1'!AA28+'Q2'!AA28+'Q3'!AA28+'Q4'!Z28</f>
        <v>0</v>
      </c>
      <c r="AA28" s="140">
        <f>'Q1'!AB28+'Q2'!AB28+'Q3'!AB28+'Q4'!AA28</f>
        <v>0</v>
      </c>
      <c r="AB28" s="140">
        <f>'Q1'!AC28+'Q2'!AC28+'Q3'!AC28+'Q4'!AB28</f>
        <v>0</v>
      </c>
      <c r="AC28" s="140">
        <f>'Q1'!AD28+'Q2'!AD28+'Q3'!AD28+'Q4'!AC28</f>
        <v>0</v>
      </c>
      <c r="AD28" s="140">
        <f>'Q1'!AE28+'Q2'!AE28+'Q3'!AE28+'Q4'!AD28</f>
        <v>0</v>
      </c>
      <c r="AE28" s="140">
        <f>'Q1'!AF28+'Q2'!AF28+'Q3'!AF28+'Q4'!AE28</f>
        <v>0</v>
      </c>
      <c r="AF28" s="140">
        <f>'Q1'!AG28+'Q2'!AG28+'Q3'!AG28+'Q4'!AF28</f>
        <v>0</v>
      </c>
      <c r="AG28" s="140">
        <f>'Q1'!AH28+'Q2'!AH28+'Q3'!AH28+'Q4'!AG28</f>
        <v>0</v>
      </c>
      <c r="AH28" s="140">
        <f>'Q1'!AI28+'Q2'!AI28+'Q3'!AI28+'Q4'!AH28</f>
        <v>0</v>
      </c>
      <c r="AI28" s="195">
        <f>'Q1'!AI28+'Q2'!AI28+'Q3'!AI28+'Q4'!AI28</f>
        <v>0</v>
      </c>
      <c r="AJ28" s="190">
        <f>'Q1'!AJ28+'Q2'!AJ28+'Q3'!AJ28+'Q4'!AJ28</f>
        <v>0</v>
      </c>
      <c r="AK28" s="189">
        <f t="shared" si="2"/>
        <v>0</v>
      </c>
      <c r="AL28" s="5"/>
      <c r="AN28" s="10">
        <f t="shared" si="3"/>
        <v>0</v>
      </c>
    </row>
    <row r="29" spans="1:40" x14ac:dyDescent="0.2">
      <c r="A29" s="220" t="s">
        <v>50</v>
      </c>
      <c r="B29" s="221">
        <v>240340</v>
      </c>
      <c r="C29" s="140">
        <f>+'Q1'!C29+'Q2'!C29+'Q3'!C29+'Q4'!C29</f>
        <v>625</v>
      </c>
      <c r="D29" s="140">
        <f>+'Q1'!D29+'Q2'!D29+'Q3'!D29+'Q4'!D29</f>
        <v>0</v>
      </c>
      <c r="E29" s="140">
        <f>+'Q1'!E29+'Q2'!E29+'Q3'!E29+'Q4'!E29</f>
        <v>288</v>
      </c>
      <c r="F29" s="140">
        <f>+'Q1'!F29+'Q2'!F29+'Q3'!F29+'Q4'!F29</f>
        <v>0</v>
      </c>
      <c r="G29" s="140">
        <f>+'Q1'!G29+'Q2'!G29+'Q3'!G29+'Q4'!G29</f>
        <v>45</v>
      </c>
      <c r="H29" s="140">
        <f>+'Q1'!H29+'Q2'!H29+'Q3'!H29+'Q4'!H29</f>
        <v>375</v>
      </c>
      <c r="I29" s="140">
        <f>+'Q1'!I29+'Q2'!I29+'Q3'!I29+'Q4'!I29</f>
        <v>0</v>
      </c>
      <c r="J29" s="140">
        <f>+'Q1'!J29+'Q2'!J29+'Q3'!J29+'Q4'!J29</f>
        <v>0</v>
      </c>
      <c r="K29" s="140">
        <f>+'Q1'!K29+'Q2'!K29+'Q3'!K29+'Q4'!K29</f>
        <v>0</v>
      </c>
      <c r="L29" s="140">
        <f>+'Q1'!L29+'Q2'!L29+'Q3'!L29+'Q4'!L29</f>
        <v>0</v>
      </c>
      <c r="M29" s="140">
        <f>+'Q1'!M29+'Q2'!M29+'Q3'!M29+'Q4'!M29</f>
        <v>0</v>
      </c>
      <c r="N29" s="140">
        <f>+'Q1'!N29+'Q2'!N29+'Q3'!N29+'Q4'!N29</f>
        <v>0</v>
      </c>
      <c r="O29" s="140">
        <f>+'Q1'!O29+'Q2'!O29+'Q3'!O29+'Q4'!O29</f>
        <v>0</v>
      </c>
      <c r="P29" s="140">
        <f>+'Q1'!P29+'Q2'!P29+'Q3'!P29+'Q4'!P29</f>
        <v>0</v>
      </c>
      <c r="Q29" s="140">
        <f>+'Q1'!Q29+'Q2'!Q29+'Q3'!Q29+'Q4'!Q29</f>
        <v>0</v>
      </c>
      <c r="R29" s="140">
        <f>+'Q1'!R29+'Q2'!R29+'Q3'!R29+'Q4'!R29</f>
        <v>0</v>
      </c>
      <c r="S29" s="171">
        <f t="shared" si="0"/>
        <v>1333</v>
      </c>
      <c r="T29" s="140"/>
      <c r="U29" s="170">
        <f>'Q1'!U29+'Q2'!U29+'Q3'!U29+'Q4'!U29</f>
        <v>525</v>
      </c>
      <c r="V29" s="181">
        <f>'Q1'!V29+'Q2'!V29+'Q3'!V29+'Q4'!V29</f>
        <v>100</v>
      </c>
      <c r="W29" s="170">
        <f t="shared" si="1"/>
        <v>625</v>
      </c>
      <c r="X29" s="140"/>
      <c r="Y29" s="140">
        <f>'Q1'!Z29+'Q2'!Z29+'Q3'!Z29+'Q4'!Y29</f>
        <v>0</v>
      </c>
      <c r="Z29" s="140">
        <f>'Q1'!AA29+'Q2'!AA29+'Q3'!AA29+'Q4'!Z29</f>
        <v>0</v>
      </c>
      <c r="AA29" s="140">
        <f>'Q1'!AB29+'Q2'!AB29+'Q3'!AB29+'Q4'!AA29</f>
        <v>0</v>
      </c>
      <c r="AB29" s="140">
        <f>'Q1'!AC29+'Q2'!AC29+'Q3'!AC29+'Q4'!AB29</f>
        <v>0</v>
      </c>
      <c r="AC29" s="140">
        <f>'Q1'!AD29+'Q2'!AD29+'Q3'!AD29+'Q4'!AC29</f>
        <v>0</v>
      </c>
      <c r="AD29" s="140">
        <f>'Q1'!AE29+'Q2'!AE29+'Q3'!AE29+'Q4'!AD29</f>
        <v>0</v>
      </c>
      <c r="AE29" s="140">
        <f>'Q1'!AF29+'Q2'!AF29+'Q3'!AF29+'Q4'!AE29</f>
        <v>0</v>
      </c>
      <c r="AF29" s="140">
        <f>'Q1'!AG29+'Q2'!AG29+'Q3'!AG29+'Q4'!AF29</f>
        <v>0</v>
      </c>
      <c r="AG29" s="140">
        <f>'Q1'!AH29+'Q2'!AH29+'Q3'!AH29+'Q4'!AG29</f>
        <v>0</v>
      </c>
      <c r="AH29" s="140">
        <f>'Q1'!AI29+'Q2'!AI29+'Q3'!AI29+'Q4'!AH29</f>
        <v>22.5</v>
      </c>
      <c r="AI29" s="195">
        <f>'Q1'!AI29+'Q2'!AI29+'Q3'!AI29+'Q4'!AI29</f>
        <v>22.5</v>
      </c>
      <c r="AJ29" s="190">
        <f>'Q1'!AJ29+'Q2'!AJ29+'Q3'!AJ29+'Q4'!AJ29</f>
        <v>22.5</v>
      </c>
      <c r="AK29" s="189">
        <f t="shared" si="2"/>
        <v>45</v>
      </c>
      <c r="AL29" s="5"/>
      <c r="AN29" s="10">
        <f t="shared" si="3"/>
        <v>0</v>
      </c>
    </row>
    <row r="30" spans="1:40" x14ac:dyDescent="0.2">
      <c r="A30" s="220" t="s">
        <v>51</v>
      </c>
      <c r="B30" s="221">
        <v>240390</v>
      </c>
      <c r="C30" s="140">
        <f>+'Q1'!C30+'Q2'!C30+'Q3'!C30+'Q4'!C30</f>
        <v>3500</v>
      </c>
      <c r="D30" s="140">
        <f>+'Q1'!D30+'Q2'!D30+'Q3'!D30+'Q4'!D30</f>
        <v>0</v>
      </c>
      <c r="E30" s="140">
        <f>+'Q1'!E30+'Q2'!E30+'Q3'!E30+'Q4'!E30</f>
        <v>0</v>
      </c>
      <c r="F30" s="140">
        <f>+'Q1'!F30+'Q2'!F30+'Q3'!F30+'Q4'!F30</f>
        <v>0</v>
      </c>
      <c r="G30" s="140">
        <f>+'Q1'!G30+'Q2'!G30+'Q3'!G30+'Q4'!G30</f>
        <v>0</v>
      </c>
      <c r="H30" s="140">
        <f>+'Q1'!H30+'Q2'!H30+'Q3'!H30+'Q4'!H30</f>
        <v>0</v>
      </c>
      <c r="I30" s="140">
        <f>+'Q1'!I30+'Q2'!I30+'Q3'!I30+'Q4'!I30</f>
        <v>0</v>
      </c>
      <c r="J30" s="140">
        <f>+'Q1'!J30+'Q2'!J30+'Q3'!J30+'Q4'!J30</f>
        <v>0</v>
      </c>
      <c r="K30" s="140">
        <f>+'Q1'!K30+'Q2'!K30+'Q3'!K30+'Q4'!K30</f>
        <v>0</v>
      </c>
      <c r="L30" s="140">
        <f>+'Q1'!L30+'Q2'!L30+'Q3'!L30+'Q4'!L30</f>
        <v>0</v>
      </c>
      <c r="M30" s="140">
        <f>+'Q1'!M30+'Q2'!M30+'Q3'!M30+'Q4'!M30</f>
        <v>0</v>
      </c>
      <c r="N30" s="140">
        <f>+'Q1'!N30+'Q2'!N30+'Q3'!N30+'Q4'!N30</f>
        <v>0</v>
      </c>
      <c r="O30" s="140">
        <f>+'Q1'!O30+'Q2'!O30+'Q3'!O30+'Q4'!O30</f>
        <v>0</v>
      </c>
      <c r="P30" s="140">
        <f>+'Q1'!P30+'Q2'!P30+'Q3'!P30+'Q4'!P30</f>
        <v>0</v>
      </c>
      <c r="Q30" s="140">
        <f>+'Q1'!Q30+'Q2'!Q30+'Q3'!Q30+'Q4'!Q30</f>
        <v>0</v>
      </c>
      <c r="R30" s="140">
        <f>+'Q1'!R30+'Q2'!R30+'Q3'!R30+'Q4'!R30</f>
        <v>0</v>
      </c>
      <c r="S30" s="171">
        <f t="shared" si="0"/>
        <v>3500</v>
      </c>
      <c r="T30" s="140"/>
      <c r="U30" s="185">
        <f>'Q1'!U30+'Q2'!U30+'Q3'!U30+'Q4'!U30</f>
        <v>2940</v>
      </c>
      <c r="V30" s="181">
        <f>'Q1'!V30+'Q2'!V30+'Q3'!V30+'Q4'!V30</f>
        <v>560</v>
      </c>
      <c r="W30" s="170">
        <f t="shared" si="1"/>
        <v>3500</v>
      </c>
      <c r="X30" s="140"/>
      <c r="Y30" s="140">
        <f>'Q1'!Z30+'Q2'!Z30+'Q3'!Z30+'Q4'!Y30</f>
        <v>0</v>
      </c>
      <c r="Z30" s="140">
        <f>'Q1'!AA30+'Q2'!AA30+'Q3'!AA30+'Q4'!Z30</f>
        <v>0</v>
      </c>
      <c r="AA30" s="140">
        <f>'Q1'!AB30+'Q2'!AB30+'Q3'!AB30+'Q4'!AA30</f>
        <v>0</v>
      </c>
      <c r="AB30" s="140">
        <f>'Q1'!AC30+'Q2'!AC30+'Q3'!AC30+'Q4'!AB30</f>
        <v>0</v>
      </c>
      <c r="AC30" s="140">
        <f>'Q1'!AD30+'Q2'!AD30+'Q3'!AD30+'Q4'!AC30</f>
        <v>0</v>
      </c>
      <c r="AD30" s="140">
        <f>'Q1'!AE30+'Q2'!AE30+'Q3'!AE30+'Q4'!AD30</f>
        <v>0</v>
      </c>
      <c r="AE30" s="140">
        <f>'Q1'!AF30+'Q2'!AF30+'Q3'!AF30+'Q4'!AE30</f>
        <v>0</v>
      </c>
      <c r="AF30" s="140">
        <f>'Q1'!AG30+'Q2'!AG30+'Q3'!AG30+'Q4'!AF30</f>
        <v>0</v>
      </c>
      <c r="AG30" s="140">
        <f>'Q1'!AH30+'Q2'!AH30+'Q3'!AH30+'Q4'!AG30</f>
        <v>0</v>
      </c>
      <c r="AH30" s="140">
        <f>'Q1'!AI30+'Q2'!AI30+'Q3'!AI30+'Q4'!AH30</f>
        <v>0</v>
      </c>
      <c r="AI30" s="195">
        <f>'Q1'!AI30+'Q2'!AI30+'Q3'!AI30+'Q4'!AI30</f>
        <v>0</v>
      </c>
      <c r="AJ30" s="190">
        <f>'Q1'!AJ30+'Q2'!AJ30+'Q3'!AJ30+'Q4'!AJ30</f>
        <v>0</v>
      </c>
      <c r="AK30" s="189">
        <f t="shared" si="2"/>
        <v>0</v>
      </c>
      <c r="AL30" s="5"/>
      <c r="AN30" s="10">
        <f t="shared" si="3"/>
        <v>0</v>
      </c>
    </row>
    <row r="31" spans="1:40" hidden="1" x14ac:dyDescent="0.2">
      <c r="A31" s="220" t="s">
        <v>52</v>
      </c>
      <c r="B31" s="221">
        <v>240400</v>
      </c>
      <c r="C31" s="140">
        <f>+'Q1'!C31+'Q2'!C31+'Q3'!C31+'Q4'!C31</f>
        <v>0</v>
      </c>
      <c r="D31" s="140">
        <f>+'Q1'!D31+'Q2'!D31+'Q3'!D31+'Q4'!D31</f>
        <v>0</v>
      </c>
      <c r="E31" s="140">
        <f>+'Q1'!E31+'Q2'!E31+'Q3'!E31+'Q4'!E31</f>
        <v>0</v>
      </c>
      <c r="F31" s="140">
        <f>+'Q1'!F31+'Q2'!F31+'Q3'!F31+'Q4'!F31</f>
        <v>0</v>
      </c>
      <c r="G31" s="140">
        <f>+'Q1'!G31+'Q2'!G31+'Q3'!G31+'Q4'!G31</f>
        <v>0</v>
      </c>
      <c r="H31" s="140">
        <f>+'Q1'!H31+'Q2'!H31+'Q3'!H31+'Q4'!H31</f>
        <v>0</v>
      </c>
      <c r="I31" s="140">
        <f>+'Q1'!I31+'Q2'!I31+'Q3'!I31+'Q4'!I31</f>
        <v>0</v>
      </c>
      <c r="J31" s="140">
        <f>+'Q1'!J31+'Q2'!J31+'Q3'!J31+'Q4'!J31</f>
        <v>0</v>
      </c>
      <c r="K31" s="140">
        <f>+'Q1'!K31+'Q2'!K31+'Q3'!K31+'Q4'!K31</f>
        <v>0</v>
      </c>
      <c r="L31" s="140">
        <f>+'Q1'!L31+'Q2'!L31+'Q3'!L31+'Q4'!L31</f>
        <v>0</v>
      </c>
      <c r="M31" s="140">
        <f>+'Q1'!M31+'Q2'!M31+'Q3'!M31+'Q4'!M31</f>
        <v>0</v>
      </c>
      <c r="N31" s="140">
        <f>+'Q1'!N31+'Q2'!N31+'Q3'!N31+'Q4'!N31</f>
        <v>0</v>
      </c>
      <c r="O31" s="140">
        <f>+'Q1'!O31+'Q2'!O31+'Q3'!O31+'Q4'!O31</f>
        <v>0</v>
      </c>
      <c r="P31" s="140">
        <f>+'Q1'!P31+'Q2'!P31+'Q3'!P31+'Q4'!P31</f>
        <v>0</v>
      </c>
      <c r="Q31" s="140">
        <f>+'Q1'!Q31+'Q2'!Q31+'Q3'!Q31+'Q4'!Q31</f>
        <v>0</v>
      </c>
      <c r="R31" s="140">
        <f>+'Q1'!R31+'Q2'!R31+'Q3'!R31+'Q4'!R31</f>
        <v>0</v>
      </c>
      <c r="S31" s="171">
        <f t="shared" si="0"/>
        <v>0</v>
      </c>
      <c r="T31" s="140"/>
      <c r="U31" s="185">
        <f>'Q1'!U31+'Q2'!U31+'Q3'!U31+'Q4'!U31</f>
        <v>0</v>
      </c>
      <c r="V31" s="181">
        <f>'Q1'!V31+'Q2'!V31+'Q3'!V31+'Q4'!V31</f>
        <v>0</v>
      </c>
      <c r="W31" s="170">
        <f t="shared" si="1"/>
        <v>0</v>
      </c>
      <c r="X31" s="140"/>
      <c r="Y31" s="140">
        <f>'Q1'!Z31+'Q2'!Z31+'Q3'!Z31+'Q4'!Y31</f>
        <v>0</v>
      </c>
      <c r="Z31" s="140">
        <f>'Q1'!AA31+'Q2'!AA31+'Q3'!AA31+'Q4'!Z31</f>
        <v>0</v>
      </c>
      <c r="AA31" s="140">
        <f>'Q1'!AB31+'Q2'!AB31+'Q3'!AB31+'Q4'!AA31</f>
        <v>0</v>
      </c>
      <c r="AB31" s="140">
        <f>'Q1'!AC31+'Q2'!AC31+'Q3'!AC31+'Q4'!AB31</f>
        <v>0</v>
      </c>
      <c r="AC31" s="140">
        <f>'Q1'!AD31+'Q2'!AD31+'Q3'!AD31+'Q4'!AC31</f>
        <v>0</v>
      </c>
      <c r="AD31" s="140">
        <f>'Q1'!AE31+'Q2'!AE31+'Q3'!AE31+'Q4'!AD31</f>
        <v>0</v>
      </c>
      <c r="AE31" s="140">
        <f>'Q1'!AF31+'Q2'!AF31+'Q3'!AF31+'Q4'!AE31</f>
        <v>0</v>
      </c>
      <c r="AF31" s="140">
        <f>'Q1'!AG31+'Q2'!AG31+'Q3'!AG31+'Q4'!AF31</f>
        <v>0</v>
      </c>
      <c r="AG31" s="140">
        <f>'Q1'!AH31+'Q2'!AH31+'Q3'!AH31+'Q4'!AG31</f>
        <v>0</v>
      </c>
      <c r="AH31" s="140">
        <f>'Q1'!AI31+'Q2'!AI31+'Q3'!AI31+'Q4'!AH31</f>
        <v>0</v>
      </c>
      <c r="AI31" s="195">
        <f>'Q1'!AI31+'Q2'!AI31+'Q3'!AI31+'Q4'!AI31</f>
        <v>0</v>
      </c>
      <c r="AJ31" s="190">
        <f>'Q1'!AJ31+'Q2'!AJ31+'Q3'!AJ31+'Q4'!AJ31</f>
        <v>0</v>
      </c>
      <c r="AK31" s="189">
        <f t="shared" si="2"/>
        <v>0</v>
      </c>
      <c r="AL31" s="5"/>
      <c r="AN31" s="10">
        <f t="shared" si="3"/>
        <v>0</v>
      </c>
    </row>
    <row r="32" spans="1:40" x14ac:dyDescent="0.2">
      <c r="A32" s="220" t="s">
        <v>53</v>
      </c>
      <c r="B32" s="221">
        <v>240450</v>
      </c>
      <c r="C32" s="140">
        <f>+'Q1'!C32+'Q2'!C32+'Q3'!C32+'Q4'!C32</f>
        <v>2958.33</v>
      </c>
      <c r="D32" s="140">
        <f>+'Q1'!D32+'Q2'!D32+'Q3'!D32+'Q4'!D32</f>
        <v>0</v>
      </c>
      <c r="E32" s="140">
        <f>+'Q1'!E32+'Q2'!E32+'Q3'!E32+'Q4'!E32</f>
        <v>45</v>
      </c>
      <c r="F32" s="140">
        <f>+'Q1'!F32+'Q2'!F32+'Q3'!F32+'Q4'!F32</f>
        <v>0</v>
      </c>
      <c r="G32" s="140">
        <f>+'Q1'!G32+'Q2'!G32+'Q3'!G32+'Q4'!G32</f>
        <v>0</v>
      </c>
      <c r="H32" s="140">
        <f>+'Q1'!H32+'Q2'!H32+'Q3'!H32+'Q4'!H32</f>
        <v>145</v>
      </c>
      <c r="I32" s="140">
        <f>+'Q1'!I32+'Q2'!I32+'Q3'!I32+'Q4'!I32</f>
        <v>0</v>
      </c>
      <c r="J32" s="140">
        <f>+'Q1'!J32+'Q2'!J32+'Q3'!J32+'Q4'!J32</f>
        <v>0</v>
      </c>
      <c r="K32" s="140">
        <f>+'Q1'!K32+'Q2'!K32+'Q3'!K32+'Q4'!K32</f>
        <v>0</v>
      </c>
      <c r="L32" s="140">
        <f>+'Q1'!L32+'Q2'!L32+'Q3'!L32+'Q4'!L32</f>
        <v>0</v>
      </c>
      <c r="M32" s="140">
        <f>+'Q1'!M32+'Q2'!M32+'Q3'!M32+'Q4'!M32</f>
        <v>0</v>
      </c>
      <c r="N32" s="140">
        <f>+'Q1'!N32+'Q2'!N32+'Q3'!N32+'Q4'!N32</f>
        <v>0</v>
      </c>
      <c r="O32" s="140">
        <f>+'Q1'!O32+'Q2'!O32+'Q3'!O32+'Q4'!O32</f>
        <v>0</v>
      </c>
      <c r="P32" s="140">
        <f>+'Q1'!P32+'Q2'!P32+'Q3'!P32+'Q4'!P32</f>
        <v>0</v>
      </c>
      <c r="Q32" s="140">
        <f>+'Q1'!Q32+'Q2'!Q32+'Q3'!Q32+'Q4'!Q32</f>
        <v>41.67</v>
      </c>
      <c r="R32" s="140">
        <f>+'Q1'!R32+'Q2'!R32+'Q3'!R32+'Q4'!R32</f>
        <v>0</v>
      </c>
      <c r="S32" s="171">
        <f t="shared" si="0"/>
        <v>3190</v>
      </c>
      <c r="T32" s="140"/>
      <c r="U32" s="185">
        <f>'Q1'!U32+'Q2'!U32+'Q3'!U32+'Q4'!U32</f>
        <v>2484.9971999999998</v>
      </c>
      <c r="V32" s="181">
        <f>'Q1'!V32+'Q2'!V32+'Q3'!V32+'Q4'!V32</f>
        <v>473.33280000000002</v>
      </c>
      <c r="W32" s="170">
        <f t="shared" si="1"/>
        <v>2958.33</v>
      </c>
      <c r="X32" s="140"/>
      <c r="Y32" s="140">
        <f>'Q1'!Z32+'Q2'!Z32+'Q3'!Z32+'Q4'!Y32</f>
        <v>0</v>
      </c>
      <c r="Z32" s="140">
        <f>'Q1'!AA32+'Q2'!AA32+'Q3'!AA32+'Q4'!Z32</f>
        <v>0</v>
      </c>
      <c r="AA32" s="140">
        <f>'Q1'!AB32+'Q2'!AB32+'Q3'!AB32+'Q4'!AA32</f>
        <v>0</v>
      </c>
      <c r="AB32" s="140">
        <f>'Q1'!AC32+'Q2'!AC32+'Q3'!AC32+'Q4'!AB32</f>
        <v>0</v>
      </c>
      <c r="AC32" s="140">
        <f>'Q1'!AD32+'Q2'!AD32+'Q3'!AD32+'Q4'!AC32</f>
        <v>0</v>
      </c>
      <c r="AD32" s="140">
        <f>'Q1'!AE32+'Q2'!AE32+'Q3'!AE32+'Q4'!AD32</f>
        <v>0</v>
      </c>
      <c r="AE32" s="140">
        <f>'Q1'!AF32+'Q2'!AF32+'Q3'!AF32+'Q4'!AE32</f>
        <v>0</v>
      </c>
      <c r="AF32" s="140">
        <f>'Q1'!AG32+'Q2'!AG32+'Q3'!AG32+'Q4'!AF32</f>
        <v>0</v>
      </c>
      <c r="AG32" s="140">
        <f>'Q1'!AH32+'Q2'!AH32+'Q3'!AH32+'Q4'!AG32</f>
        <v>0</v>
      </c>
      <c r="AH32" s="140">
        <f>'Q1'!AI32+'Q2'!AI32+'Q3'!AI32+'Q4'!AH32</f>
        <v>0</v>
      </c>
      <c r="AI32" s="195">
        <f>'Q1'!AI32+'Q2'!AI32+'Q3'!AI32+'Q4'!AI32</f>
        <v>0</v>
      </c>
      <c r="AJ32" s="190">
        <f>'Q1'!AJ32+'Q2'!AJ32+'Q3'!AJ32+'Q4'!AJ32</f>
        <v>0</v>
      </c>
      <c r="AK32" s="189">
        <f t="shared" si="2"/>
        <v>0</v>
      </c>
      <c r="AL32" s="5"/>
      <c r="AN32" s="10">
        <f t="shared" si="3"/>
        <v>0</v>
      </c>
    </row>
    <row r="33" spans="1:40" x14ac:dyDescent="0.2">
      <c r="A33" s="220" t="s">
        <v>54</v>
      </c>
      <c r="B33" s="221">
        <v>240460</v>
      </c>
      <c r="C33" s="140">
        <f>+'Q1'!C33+'Q2'!C33+'Q3'!C33+'Q4'!C33</f>
        <v>5333.32</v>
      </c>
      <c r="D33" s="140">
        <f>+'Q1'!D33+'Q2'!D33+'Q3'!D33+'Q4'!D33</f>
        <v>0</v>
      </c>
      <c r="E33" s="140">
        <f>+'Q1'!E33+'Q2'!E33+'Q3'!E33+'Q4'!E33</f>
        <v>210</v>
      </c>
      <c r="F33" s="140">
        <f>+'Q1'!F33+'Q2'!F33+'Q3'!F33+'Q4'!F33</f>
        <v>20</v>
      </c>
      <c r="G33" s="140">
        <f>+'Q1'!G33+'Q2'!G33+'Q3'!G33+'Q4'!G33</f>
        <v>95</v>
      </c>
      <c r="H33" s="140">
        <f>+'Q1'!H33+'Q2'!H33+'Q3'!H33+'Q4'!H33</f>
        <v>0</v>
      </c>
      <c r="I33" s="140">
        <f>+'Q1'!I33+'Q2'!I33+'Q3'!I33+'Q4'!I33</f>
        <v>0</v>
      </c>
      <c r="J33" s="140">
        <f>+'Q1'!J33+'Q2'!J33+'Q3'!J33+'Q4'!J33</f>
        <v>0</v>
      </c>
      <c r="K33" s="140">
        <f>+'Q1'!K33+'Q2'!K33+'Q3'!K33+'Q4'!K33</f>
        <v>0</v>
      </c>
      <c r="L33" s="140">
        <f>+'Q1'!L33+'Q2'!L33+'Q3'!L33+'Q4'!L33</f>
        <v>0</v>
      </c>
      <c r="M33" s="140">
        <f>+'Q1'!M33+'Q2'!M33+'Q3'!M33+'Q4'!M33</f>
        <v>0</v>
      </c>
      <c r="N33" s="140">
        <f>+'Q1'!N33+'Q2'!N33+'Q3'!N33+'Q4'!N33</f>
        <v>0</v>
      </c>
      <c r="O33" s="140">
        <f>+'Q1'!O33+'Q2'!O33+'Q3'!O33+'Q4'!O33</f>
        <v>0</v>
      </c>
      <c r="P33" s="140">
        <f>+'Q1'!P33+'Q2'!P33+'Q3'!P33+'Q4'!P33</f>
        <v>0</v>
      </c>
      <c r="Q33" s="140">
        <f>+'Q1'!Q33+'Q2'!Q33+'Q3'!Q33+'Q4'!Q33</f>
        <v>0</v>
      </c>
      <c r="R33" s="140">
        <f>+'Q1'!R33+'Q2'!R33+'Q3'!R33+'Q4'!R33</f>
        <v>0</v>
      </c>
      <c r="S33" s="171">
        <f t="shared" si="0"/>
        <v>5658.32</v>
      </c>
      <c r="T33" s="140"/>
      <c r="U33" s="185">
        <f>'Q1'!U33+'Q2'!U33+'Q3'!U33+'Q4'!U33</f>
        <v>4479.9887999999992</v>
      </c>
      <c r="V33" s="181">
        <f>'Q1'!V33+'Q2'!V33+'Q3'!V33+'Q4'!V33</f>
        <v>853.33120000000008</v>
      </c>
      <c r="W33" s="170">
        <f t="shared" si="1"/>
        <v>5333.32</v>
      </c>
      <c r="X33" s="140"/>
      <c r="Y33" s="140">
        <f>'Q1'!Z33+'Q2'!Z33+'Q3'!Z33+'Q4'!Y33</f>
        <v>0</v>
      </c>
      <c r="Z33" s="140">
        <f>'Q1'!AA33+'Q2'!AA33+'Q3'!AA33+'Q4'!Z33</f>
        <v>0</v>
      </c>
      <c r="AA33" s="140">
        <f>'Q1'!AB33+'Q2'!AB33+'Q3'!AB33+'Q4'!AA33</f>
        <v>0</v>
      </c>
      <c r="AB33" s="140">
        <f>'Q1'!AC33+'Q2'!AC33+'Q3'!AC33+'Q4'!AB33</f>
        <v>0</v>
      </c>
      <c r="AC33" s="140">
        <f>'Q1'!AD33+'Q2'!AD33+'Q3'!AD33+'Q4'!AC33</f>
        <v>0</v>
      </c>
      <c r="AD33" s="140">
        <f>'Q1'!AE33+'Q2'!AE33+'Q3'!AE33+'Q4'!AD33</f>
        <v>0</v>
      </c>
      <c r="AE33" s="140">
        <f>'Q1'!AF33+'Q2'!AF33+'Q3'!AF33+'Q4'!AE33</f>
        <v>0</v>
      </c>
      <c r="AF33" s="140">
        <f>'Q1'!AG33+'Q2'!AG33+'Q3'!AG33+'Q4'!AF33</f>
        <v>0</v>
      </c>
      <c r="AG33" s="140">
        <f>'Q1'!AH33+'Q2'!AH33+'Q3'!AH33+'Q4'!AG33</f>
        <v>0</v>
      </c>
      <c r="AH33" s="140">
        <f>'Q1'!AI33+'Q2'!AI33+'Q3'!AI33+'Q4'!AH33</f>
        <v>47.5</v>
      </c>
      <c r="AI33" s="195">
        <f>'Q1'!AI33+'Q2'!AI33+'Q3'!AI33+'Q4'!AI33</f>
        <v>47.5</v>
      </c>
      <c r="AJ33" s="190">
        <f>'Q1'!AJ33+'Q2'!AJ33+'Q3'!AJ33+'Q4'!AJ33</f>
        <v>47.5</v>
      </c>
      <c r="AK33" s="189">
        <f t="shared" si="2"/>
        <v>95</v>
      </c>
      <c r="AL33" s="5"/>
      <c r="AN33" s="10">
        <f t="shared" si="3"/>
        <v>0</v>
      </c>
    </row>
    <row r="34" spans="1:40" x14ac:dyDescent="0.2">
      <c r="A34" s="220" t="s">
        <v>55</v>
      </c>
      <c r="B34" s="221">
        <v>240530</v>
      </c>
      <c r="C34" s="140">
        <f>+'Q1'!C34+'Q2'!C34+'Q3'!C34+'Q4'!C34</f>
        <v>0</v>
      </c>
      <c r="D34" s="140">
        <f>+'Q1'!D34+'Q2'!D34+'Q3'!D34+'Q4'!D34</f>
        <v>0</v>
      </c>
      <c r="E34" s="140">
        <f>+'Q1'!E34+'Q2'!E34+'Q3'!E34+'Q4'!E34</f>
        <v>0</v>
      </c>
      <c r="F34" s="140">
        <f>+'Q1'!F34+'Q2'!F34+'Q3'!F34+'Q4'!F34</f>
        <v>0</v>
      </c>
      <c r="G34" s="140">
        <f>+'Q1'!G34+'Q2'!G34+'Q3'!G34+'Q4'!G34</f>
        <v>0</v>
      </c>
      <c r="H34" s="140">
        <f>+'Q1'!H34+'Q2'!H34+'Q3'!H34+'Q4'!H34</f>
        <v>0</v>
      </c>
      <c r="I34" s="140">
        <f>+'Q1'!I34+'Q2'!I34+'Q3'!I34+'Q4'!I34</f>
        <v>0</v>
      </c>
      <c r="J34" s="140">
        <f>+'Q1'!J34+'Q2'!J34+'Q3'!J34+'Q4'!J34</f>
        <v>0</v>
      </c>
      <c r="K34" s="140">
        <f>+'Q1'!K34+'Q2'!K34+'Q3'!K34+'Q4'!K34</f>
        <v>0</v>
      </c>
      <c r="L34" s="140">
        <f>+'Q1'!L34+'Q2'!L34+'Q3'!L34+'Q4'!L34</f>
        <v>0</v>
      </c>
      <c r="M34" s="140">
        <f>+'Q1'!M34+'Q2'!M34+'Q3'!M34+'Q4'!M34</f>
        <v>0</v>
      </c>
      <c r="N34" s="140">
        <f>+'Q1'!N34+'Q2'!N34+'Q3'!N34+'Q4'!N34</f>
        <v>0</v>
      </c>
      <c r="O34" s="140">
        <f>+'Q1'!O34+'Q2'!O34+'Q3'!O34+'Q4'!O34</f>
        <v>0</v>
      </c>
      <c r="P34" s="140">
        <f>+'Q1'!P34+'Q2'!P34+'Q3'!P34+'Q4'!P34</f>
        <v>0</v>
      </c>
      <c r="Q34" s="140">
        <f>+'Q1'!Q34+'Q2'!Q34+'Q3'!Q34+'Q4'!Q34</f>
        <v>0</v>
      </c>
      <c r="R34" s="140">
        <f>+'Q1'!R34+'Q2'!R34+'Q3'!R34+'Q4'!R34</f>
        <v>0</v>
      </c>
      <c r="S34" s="171">
        <f t="shared" si="0"/>
        <v>0</v>
      </c>
      <c r="T34" s="140"/>
      <c r="U34" s="185">
        <f>'Q1'!U34+'Q2'!U34+'Q3'!U34+'Q4'!U34</f>
        <v>0</v>
      </c>
      <c r="V34" s="181">
        <f>'Q1'!V34+'Q2'!V34+'Q3'!V34+'Q4'!V34</f>
        <v>0</v>
      </c>
      <c r="W34" s="170">
        <f t="shared" si="1"/>
        <v>0</v>
      </c>
      <c r="X34" s="140"/>
      <c r="Y34" s="140">
        <f>'Q1'!Z34+'Q2'!Z34+'Q3'!Z34+'Q4'!Y34</f>
        <v>0</v>
      </c>
      <c r="Z34" s="140">
        <f>'Q1'!AA34+'Q2'!AA34+'Q3'!AA34+'Q4'!Z34</f>
        <v>0</v>
      </c>
      <c r="AA34" s="140">
        <f>'Q1'!AB34+'Q2'!AB34+'Q3'!AB34+'Q4'!AA34</f>
        <v>0</v>
      </c>
      <c r="AB34" s="140">
        <f>'Q1'!AC34+'Q2'!AC34+'Q3'!AC34+'Q4'!AB34</f>
        <v>0</v>
      </c>
      <c r="AC34" s="140">
        <f>'Q1'!AD34+'Q2'!AD34+'Q3'!AD34+'Q4'!AC34</f>
        <v>0</v>
      </c>
      <c r="AD34" s="140">
        <f>'Q1'!AE34+'Q2'!AE34+'Q3'!AE34+'Q4'!AD34</f>
        <v>0</v>
      </c>
      <c r="AE34" s="140">
        <f>'Q1'!AF34+'Q2'!AF34+'Q3'!AF34+'Q4'!AE34</f>
        <v>0</v>
      </c>
      <c r="AF34" s="140">
        <f>'Q1'!AG34+'Q2'!AG34+'Q3'!AG34+'Q4'!AF34</f>
        <v>0</v>
      </c>
      <c r="AG34" s="140">
        <f>'Q1'!AH34+'Q2'!AH34+'Q3'!AH34+'Q4'!AG34</f>
        <v>0</v>
      </c>
      <c r="AH34" s="140">
        <f>'Q1'!AI34+'Q2'!AI34+'Q3'!AI34+'Q4'!AH34</f>
        <v>0</v>
      </c>
      <c r="AI34" s="195">
        <f>'Q1'!AI34+'Q2'!AI34+'Q3'!AI34+'Q4'!AI34</f>
        <v>0</v>
      </c>
      <c r="AJ34" s="190">
        <f>'Q1'!AJ34+'Q2'!AJ34+'Q3'!AJ34+'Q4'!AJ34</f>
        <v>0</v>
      </c>
      <c r="AK34" s="189">
        <f t="shared" si="2"/>
        <v>0</v>
      </c>
      <c r="AL34" s="5"/>
      <c r="AN34" s="10">
        <f t="shared" si="3"/>
        <v>0</v>
      </c>
    </row>
    <row r="35" spans="1:40" x14ac:dyDescent="0.2">
      <c r="A35" s="220" t="s">
        <v>56</v>
      </c>
      <c r="B35" s="221">
        <v>240540</v>
      </c>
      <c r="C35" s="140">
        <f>+'Q1'!C35+'Q2'!C35+'Q3'!C35+'Q4'!C35</f>
        <v>17417.010000000002</v>
      </c>
      <c r="D35" s="140">
        <f>+'Q1'!D35+'Q2'!D35+'Q3'!D35+'Q4'!D35</f>
        <v>0</v>
      </c>
      <c r="E35" s="140">
        <f>+'Q1'!E35+'Q2'!E35+'Q3'!E35+'Q4'!E35</f>
        <v>1670.74</v>
      </c>
      <c r="F35" s="140">
        <f>+'Q1'!F35+'Q2'!F35+'Q3'!F35+'Q4'!F35</f>
        <v>60</v>
      </c>
      <c r="G35" s="140">
        <f>+'Q1'!G35+'Q2'!G35+'Q3'!G35+'Q4'!G35</f>
        <v>0</v>
      </c>
      <c r="H35" s="140">
        <f>+'Q1'!H35+'Q2'!H35+'Q3'!H35+'Q4'!H35</f>
        <v>0</v>
      </c>
      <c r="I35" s="140">
        <f>+'Q1'!I35+'Q2'!I35+'Q3'!I35+'Q4'!I35</f>
        <v>0</v>
      </c>
      <c r="J35" s="140">
        <f>+'Q1'!J35+'Q2'!J35+'Q3'!J35+'Q4'!J35</f>
        <v>0</v>
      </c>
      <c r="K35" s="140">
        <f>+'Q1'!K35+'Q2'!K35+'Q3'!K35+'Q4'!K35</f>
        <v>0</v>
      </c>
      <c r="L35" s="140">
        <f>+'Q1'!L35+'Q2'!L35+'Q3'!L35+'Q4'!L35</f>
        <v>0</v>
      </c>
      <c r="M35" s="140">
        <f>+'Q1'!M35+'Q2'!M35+'Q3'!M35+'Q4'!M35</f>
        <v>0</v>
      </c>
      <c r="N35" s="140">
        <f>+'Q1'!N35+'Q2'!N35+'Q3'!N35+'Q4'!N35</f>
        <v>0</v>
      </c>
      <c r="O35" s="140">
        <f>+'Q1'!O35+'Q2'!O35+'Q3'!O35+'Q4'!O35</f>
        <v>0</v>
      </c>
      <c r="P35" s="140">
        <f>+'Q1'!P35+'Q2'!P35+'Q3'!P35+'Q4'!P35</f>
        <v>10</v>
      </c>
      <c r="Q35" s="140">
        <f>+'Q1'!Q35+'Q2'!Q35+'Q3'!Q35+'Q4'!Q35</f>
        <v>0</v>
      </c>
      <c r="R35" s="140">
        <f>+'Q1'!R35+'Q2'!R35+'Q3'!R35+'Q4'!R35</f>
        <v>0</v>
      </c>
      <c r="S35" s="171">
        <f t="shared" si="0"/>
        <v>19157.750000000004</v>
      </c>
      <c r="T35" s="140"/>
      <c r="U35" s="185">
        <f>'Q1'!U35+'Q2'!U35+'Q3'!U35+'Q4'!U35</f>
        <v>14630.288399999998</v>
      </c>
      <c r="V35" s="181">
        <f>'Q1'!V35+'Q2'!V35+'Q3'!V35+'Q4'!V35</f>
        <v>2786.7215999999999</v>
      </c>
      <c r="W35" s="170">
        <f t="shared" si="1"/>
        <v>17417.009999999998</v>
      </c>
      <c r="X35" s="140"/>
      <c r="Y35" s="140">
        <f>'Q1'!Z35+'Q2'!Z35+'Q3'!Z35+'Q4'!Y35</f>
        <v>0</v>
      </c>
      <c r="Z35" s="140">
        <f>'Q1'!AA35+'Q2'!AA35+'Q3'!AA35+'Q4'!Z35</f>
        <v>0</v>
      </c>
      <c r="AA35" s="140">
        <f>'Q1'!AB35+'Q2'!AB35+'Q3'!AB35+'Q4'!AA35</f>
        <v>0</v>
      </c>
      <c r="AB35" s="140">
        <f>'Q1'!AC35+'Q2'!AC35+'Q3'!AC35+'Q4'!AB35</f>
        <v>0</v>
      </c>
      <c r="AC35" s="140">
        <f>'Q1'!AD35+'Q2'!AD35+'Q3'!AD35+'Q4'!AC35</f>
        <v>0</v>
      </c>
      <c r="AD35" s="140">
        <f>'Q1'!AE35+'Q2'!AE35+'Q3'!AE35+'Q4'!AD35</f>
        <v>0</v>
      </c>
      <c r="AE35" s="140">
        <f>'Q1'!AF35+'Q2'!AF35+'Q3'!AF35+'Q4'!AE35</f>
        <v>0</v>
      </c>
      <c r="AF35" s="140">
        <f>'Q1'!AG35+'Q2'!AG35+'Q3'!AG35+'Q4'!AF35</f>
        <v>0</v>
      </c>
      <c r="AG35" s="140">
        <f>'Q1'!AH35+'Q2'!AH35+'Q3'!AH35+'Q4'!AG35</f>
        <v>0</v>
      </c>
      <c r="AH35" s="140">
        <f>'Q1'!AI35+'Q2'!AI35+'Q3'!AI35+'Q4'!AH35</f>
        <v>0</v>
      </c>
      <c r="AI35" s="195">
        <f>'Q1'!AI35+'Q2'!AI35+'Q3'!AI35+'Q4'!AI35</f>
        <v>0</v>
      </c>
      <c r="AJ35" s="190">
        <f>'Q1'!AJ35+'Q2'!AJ35+'Q3'!AJ35+'Q4'!AJ35</f>
        <v>0</v>
      </c>
      <c r="AK35" s="189">
        <f t="shared" si="2"/>
        <v>0</v>
      </c>
      <c r="AL35" s="5"/>
      <c r="AN35" s="10">
        <f t="shared" si="3"/>
        <v>0</v>
      </c>
    </row>
    <row r="36" spans="1:40" x14ac:dyDescent="0.2">
      <c r="A36" s="220" t="s">
        <v>57</v>
      </c>
      <c r="B36" s="221">
        <v>241200</v>
      </c>
      <c r="C36" s="140">
        <f>+'Q1'!C36+'Q2'!C36+'Q3'!C36+'Q4'!C36</f>
        <v>0</v>
      </c>
      <c r="D36" s="140">
        <f>+'Q1'!D36+'Q2'!D36+'Q3'!D36+'Q4'!D36</f>
        <v>0</v>
      </c>
      <c r="E36" s="140">
        <f>+'Q1'!E36+'Q2'!E36+'Q3'!E36+'Q4'!E36</f>
        <v>0</v>
      </c>
      <c r="F36" s="140">
        <f>+'Q1'!F36+'Q2'!F36+'Q3'!F36+'Q4'!F36</f>
        <v>0</v>
      </c>
      <c r="G36" s="140">
        <f>+'Q1'!G36+'Q2'!G36+'Q3'!G36+'Q4'!G36</f>
        <v>0</v>
      </c>
      <c r="H36" s="140">
        <f>+'Q1'!H36+'Q2'!H36+'Q3'!H36+'Q4'!H36</f>
        <v>0</v>
      </c>
      <c r="I36" s="140">
        <f>+'Q1'!I36+'Q2'!I36+'Q3'!I36+'Q4'!I36</f>
        <v>0</v>
      </c>
      <c r="J36" s="140">
        <f>+'Q1'!J36+'Q2'!J36+'Q3'!J36+'Q4'!J36</f>
        <v>0</v>
      </c>
      <c r="K36" s="140">
        <f>+'Q1'!K36+'Q2'!K36+'Q3'!K36+'Q4'!K36</f>
        <v>0</v>
      </c>
      <c r="L36" s="140">
        <f>+'Q1'!L36+'Q2'!L36+'Q3'!L36+'Q4'!L36</f>
        <v>0</v>
      </c>
      <c r="M36" s="140">
        <f>+'Q1'!M36+'Q2'!M36+'Q3'!M36+'Q4'!M36</f>
        <v>0</v>
      </c>
      <c r="N36" s="140">
        <f>+'Q1'!N36+'Q2'!N36+'Q3'!N36+'Q4'!N36</f>
        <v>0</v>
      </c>
      <c r="O36" s="140">
        <f>+'Q1'!O36+'Q2'!O36+'Q3'!O36+'Q4'!O36</f>
        <v>0</v>
      </c>
      <c r="P36" s="140">
        <f>+'Q1'!P36+'Q2'!P36+'Q3'!P36+'Q4'!P36</f>
        <v>0</v>
      </c>
      <c r="Q36" s="140">
        <f>+'Q1'!Q36+'Q2'!Q36+'Q3'!Q36+'Q4'!Q36</f>
        <v>0</v>
      </c>
      <c r="R36" s="140">
        <f>+'Q1'!R36+'Q2'!R36+'Q3'!R36+'Q4'!R36</f>
        <v>0</v>
      </c>
      <c r="S36" s="171">
        <f t="shared" si="0"/>
        <v>0</v>
      </c>
      <c r="T36" s="140"/>
      <c r="U36" s="185">
        <f>'Q1'!U36+'Q2'!U36+'Q3'!U36+'Q4'!U36</f>
        <v>0</v>
      </c>
      <c r="V36" s="181">
        <f>'Q1'!V36+'Q2'!V36+'Q3'!V36+'Q4'!V36</f>
        <v>0</v>
      </c>
      <c r="W36" s="170">
        <f t="shared" si="1"/>
        <v>0</v>
      </c>
      <c r="X36" s="140"/>
      <c r="Y36" s="140">
        <f>'Q1'!Z36+'Q2'!Z36+'Q3'!Z36+'Q4'!Y36</f>
        <v>0</v>
      </c>
      <c r="Z36" s="140">
        <f>'Q1'!AA36+'Q2'!AA36+'Q3'!AA36+'Q4'!Z36</f>
        <v>0</v>
      </c>
      <c r="AA36" s="140">
        <f>'Q1'!AB36+'Q2'!AB36+'Q3'!AB36+'Q4'!AA36</f>
        <v>0</v>
      </c>
      <c r="AB36" s="140">
        <f>'Q1'!AC36+'Q2'!AC36+'Q3'!AC36+'Q4'!AB36</f>
        <v>0</v>
      </c>
      <c r="AC36" s="140">
        <f>'Q1'!AD36+'Q2'!AD36+'Q3'!AD36+'Q4'!AC36</f>
        <v>0</v>
      </c>
      <c r="AD36" s="140">
        <f>'Q1'!AE36+'Q2'!AE36+'Q3'!AE36+'Q4'!AD36</f>
        <v>0</v>
      </c>
      <c r="AE36" s="140">
        <f>'Q1'!AF36+'Q2'!AF36+'Q3'!AF36+'Q4'!AE36</f>
        <v>0</v>
      </c>
      <c r="AF36" s="140">
        <f>'Q1'!AG36+'Q2'!AG36+'Q3'!AG36+'Q4'!AF36</f>
        <v>0</v>
      </c>
      <c r="AG36" s="140">
        <f>'Q1'!AH36+'Q2'!AH36+'Q3'!AH36+'Q4'!AG36</f>
        <v>0</v>
      </c>
      <c r="AH36" s="140">
        <f>'Q1'!AI36+'Q2'!AI36+'Q3'!AI36+'Q4'!AH36</f>
        <v>0</v>
      </c>
      <c r="AI36" s="195">
        <f>'Q1'!AI36+'Q2'!AI36+'Q3'!AI36+'Q4'!AI36</f>
        <v>0</v>
      </c>
      <c r="AJ36" s="190">
        <f>'Q1'!AJ36+'Q2'!AJ36+'Q3'!AJ36+'Q4'!AJ36</f>
        <v>0</v>
      </c>
      <c r="AK36" s="189">
        <f t="shared" si="2"/>
        <v>0</v>
      </c>
      <c r="AL36" s="5"/>
      <c r="AN36" s="10">
        <f t="shared" si="3"/>
        <v>0</v>
      </c>
    </row>
    <row r="37" spans="1:40" hidden="1" x14ac:dyDescent="0.2">
      <c r="A37" s="220" t="s">
        <v>58</v>
      </c>
      <c r="B37" s="221">
        <v>240545</v>
      </c>
      <c r="C37" s="140">
        <f>+'Q1'!C37+'Q2'!C37+'Q3'!C37+'Q4'!C37</f>
        <v>0</v>
      </c>
      <c r="D37" s="140">
        <f>+'Q1'!D37+'Q2'!D37+'Q3'!D37+'Q4'!D37</f>
        <v>0</v>
      </c>
      <c r="E37" s="140">
        <f>+'Q1'!E37+'Q2'!E37+'Q3'!E37+'Q4'!E37</f>
        <v>0</v>
      </c>
      <c r="F37" s="140">
        <f>+'Q1'!F37+'Q2'!F37+'Q3'!F37+'Q4'!F37</f>
        <v>0</v>
      </c>
      <c r="G37" s="140">
        <f>+'Q1'!G37+'Q2'!G37+'Q3'!G37+'Q4'!G37</f>
        <v>0</v>
      </c>
      <c r="H37" s="140">
        <f>+'Q1'!H37+'Q2'!H37+'Q3'!H37+'Q4'!H37</f>
        <v>0</v>
      </c>
      <c r="I37" s="140">
        <f>+'Q1'!I37+'Q2'!I37+'Q3'!I37+'Q4'!I37</f>
        <v>0</v>
      </c>
      <c r="J37" s="140">
        <f>+'Q1'!J37+'Q2'!J37+'Q3'!J37+'Q4'!J37</f>
        <v>0</v>
      </c>
      <c r="K37" s="140">
        <f>+'Q1'!K37+'Q2'!K37+'Q3'!K37+'Q4'!K37</f>
        <v>0</v>
      </c>
      <c r="L37" s="140">
        <f>+'Q1'!L37+'Q2'!L37+'Q3'!L37+'Q4'!L37</f>
        <v>0</v>
      </c>
      <c r="M37" s="140">
        <f>+'Q1'!M37+'Q2'!M37+'Q3'!M37+'Q4'!M37</f>
        <v>0</v>
      </c>
      <c r="N37" s="140">
        <f>+'Q1'!N37+'Q2'!N37+'Q3'!N37+'Q4'!N37</f>
        <v>0</v>
      </c>
      <c r="O37" s="140">
        <f>+'Q1'!O37+'Q2'!O37+'Q3'!O37+'Q4'!O37</f>
        <v>0</v>
      </c>
      <c r="P37" s="140">
        <f>+'Q1'!P37+'Q2'!P37+'Q3'!P37+'Q4'!P37</f>
        <v>0</v>
      </c>
      <c r="Q37" s="140">
        <f>+'Q1'!Q37+'Q2'!Q37+'Q3'!Q37+'Q4'!Q37</f>
        <v>0</v>
      </c>
      <c r="R37" s="140">
        <f>+'Q1'!R37+'Q2'!R37+'Q3'!R37+'Q4'!R37</f>
        <v>0</v>
      </c>
      <c r="S37" s="171">
        <f t="shared" si="0"/>
        <v>0</v>
      </c>
      <c r="T37" s="140"/>
      <c r="U37" s="185">
        <f>'Q1'!U37+'Q2'!U37+'Q3'!U37+'Q4'!U37</f>
        <v>0</v>
      </c>
      <c r="V37" s="181">
        <f>'Q1'!V37+'Q2'!V37+'Q3'!V37+'Q4'!V37</f>
        <v>0</v>
      </c>
      <c r="W37" s="170">
        <f t="shared" si="1"/>
        <v>0</v>
      </c>
      <c r="X37" s="140"/>
      <c r="Y37" s="140">
        <f>'Q1'!Z37+'Q2'!Z37+'Q3'!Z37+'Q4'!Y37</f>
        <v>0</v>
      </c>
      <c r="Z37" s="140">
        <f>'Q1'!AA37+'Q2'!AA37+'Q3'!AA37+'Q4'!Z37</f>
        <v>0</v>
      </c>
      <c r="AA37" s="140">
        <f>'Q1'!AB37+'Q2'!AB37+'Q3'!AB37+'Q4'!AA37</f>
        <v>0</v>
      </c>
      <c r="AB37" s="140">
        <f>'Q1'!AC37+'Q2'!AC37+'Q3'!AC37+'Q4'!AB37</f>
        <v>0</v>
      </c>
      <c r="AC37" s="140">
        <f>'Q1'!AD37+'Q2'!AD37+'Q3'!AD37+'Q4'!AC37</f>
        <v>0</v>
      </c>
      <c r="AD37" s="140">
        <f>'Q1'!AE37+'Q2'!AE37+'Q3'!AE37+'Q4'!AD37</f>
        <v>0</v>
      </c>
      <c r="AE37" s="140">
        <f>'Q1'!AF37+'Q2'!AF37+'Q3'!AF37+'Q4'!AE37</f>
        <v>0</v>
      </c>
      <c r="AF37" s="140">
        <f>'Q1'!AG37+'Q2'!AG37+'Q3'!AG37+'Q4'!AF37</f>
        <v>0</v>
      </c>
      <c r="AG37" s="140">
        <f>'Q1'!AH37+'Q2'!AH37+'Q3'!AH37+'Q4'!AG37</f>
        <v>0</v>
      </c>
      <c r="AH37" s="140">
        <f>'Q1'!AI37+'Q2'!AI37+'Q3'!AI37+'Q4'!AH37</f>
        <v>0</v>
      </c>
      <c r="AI37" s="195">
        <f>'Q1'!AI37+'Q2'!AI37+'Q3'!AI37+'Q4'!AI37</f>
        <v>0</v>
      </c>
      <c r="AJ37" s="190">
        <f>'Q1'!AJ37+'Q2'!AJ37+'Q3'!AJ37+'Q4'!AJ37</f>
        <v>0</v>
      </c>
      <c r="AK37" s="189">
        <f t="shared" si="2"/>
        <v>0</v>
      </c>
      <c r="AL37" s="5"/>
      <c r="AN37" s="10">
        <f t="shared" si="3"/>
        <v>0</v>
      </c>
    </row>
    <row r="38" spans="1:40" hidden="1" x14ac:dyDescent="0.2">
      <c r="A38" s="220" t="s">
        <v>59</v>
      </c>
      <c r="B38" s="221">
        <v>240560</v>
      </c>
      <c r="C38" s="140">
        <f>+'Q1'!C38+'Q2'!C38+'Q3'!C38+'Q4'!C38</f>
        <v>0</v>
      </c>
      <c r="D38" s="140">
        <f>+'Q1'!D38+'Q2'!D38+'Q3'!D38+'Q4'!D38</f>
        <v>0</v>
      </c>
      <c r="E38" s="140">
        <f>+'Q1'!E38+'Q2'!E38+'Q3'!E38+'Q4'!E38</f>
        <v>0</v>
      </c>
      <c r="F38" s="140">
        <f>+'Q1'!F38+'Q2'!F38+'Q3'!F38+'Q4'!F38</f>
        <v>0</v>
      </c>
      <c r="G38" s="140">
        <f>+'Q1'!G38+'Q2'!G38+'Q3'!G38+'Q4'!G38</f>
        <v>0</v>
      </c>
      <c r="H38" s="140">
        <f>+'Q1'!H38+'Q2'!H38+'Q3'!H38+'Q4'!H38</f>
        <v>0</v>
      </c>
      <c r="I38" s="140">
        <f>+'Q1'!I38+'Q2'!I38+'Q3'!I38+'Q4'!I38</f>
        <v>0</v>
      </c>
      <c r="J38" s="140">
        <f>+'Q1'!J38+'Q2'!J38+'Q3'!J38+'Q4'!J38</f>
        <v>0</v>
      </c>
      <c r="K38" s="140">
        <f>+'Q1'!K38+'Q2'!K38+'Q3'!K38+'Q4'!K38</f>
        <v>0</v>
      </c>
      <c r="L38" s="140">
        <f>+'Q1'!L38+'Q2'!L38+'Q3'!L38+'Q4'!L38</f>
        <v>0</v>
      </c>
      <c r="M38" s="140">
        <f>+'Q1'!M38+'Q2'!M38+'Q3'!M38+'Q4'!M38</f>
        <v>0</v>
      </c>
      <c r="N38" s="140">
        <f>+'Q1'!N38+'Q2'!N38+'Q3'!N38+'Q4'!N38</f>
        <v>0</v>
      </c>
      <c r="O38" s="140">
        <f>+'Q1'!O38+'Q2'!O38+'Q3'!O38+'Q4'!O38</f>
        <v>0</v>
      </c>
      <c r="P38" s="140">
        <f>+'Q1'!P38+'Q2'!P38+'Q3'!P38+'Q4'!P38</f>
        <v>0</v>
      </c>
      <c r="Q38" s="140">
        <f>+'Q1'!Q38+'Q2'!Q38+'Q3'!Q38+'Q4'!Q38</f>
        <v>0</v>
      </c>
      <c r="R38" s="140">
        <f>+'Q1'!R38+'Q2'!R38+'Q3'!R38+'Q4'!R38</f>
        <v>0</v>
      </c>
      <c r="S38" s="171">
        <f t="shared" si="0"/>
        <v>0</v>
      </c>
      <c r="T38" s="140"/>
      <c r="U38" s="185">
        <f>'Q1'!U38+'Q2'!U38+'Q3'!U38+'Q4'!U38</f>
        <v>0</v>
      </c>
      <c r="V38" s="181">
        <f>'Q1'!V38+'Q2'!V38+'Q3'!V38+'Q4'!V38</f>
        <v>0</v>
      </c>
      <c r="W38" s="170">
        <f t="shared" si="1"/>
        <v>0</v>
      </c>
      <c r="X38" s="140"/>
      <c r="Y38" s="140">
        <f>'Q1'!Z38+'Q2'!Z38+'Q3'!Z38+'Q4'!Y38</f>
        <v>0</v>
      </c>
      <c r="Z38" s="140">
        <f>'Q1'!AA38+'Q2'!AA38+'Q3'!AA38+'Q4'!Z38</f>
        <v>0</v>
      </c>
      <c r="AA38" s="140">
        <f>'Q1'!AB38+'Q2'!AB38+'Q3'!AB38+'Q4'!AA38</f>
        <v>0</v>
      </c>
      <c r="AB38" s="140">
        <f>'Q1'!AC38+'Q2'!AC38+'Q3'!AC38+'Q4'!AB38</f>
        <v>0</v>
      </c>
      <c r="AC38" s="140">
        <f>'Q1'!AD38+'Q2'!AD38+'Q3'!AD38+'Q4'!AC38</f>
        <v>0</v>
      </c>
      <c r="AD38" s="140">
        <f>'Q1'!AE38+'Q2'!AE38+'Q3'!AE38+'Q4'!AD38</f>
        <v>0</v>
      </c>
      <c r="AE38" s="140">
        <f>'Q1'!AF38+'Q2'!AF38+'Q3'!AF38+'Q4'!AE38</f>
        <v>0</v>
      </c>
      <c r="AF38" s="140">
        <f>'Q1'!AG38+'Q2'!AG38+'Q3'!AG38+'Q4'!AF38</f>
        <v>0</v>
      </c>
      <c r="AG38" s="140">
        <f>'Q1'!AH38+'Q2'!AH38+'Q3'!AH38+'Q4'!AG38</f>
        <v>0</v>
      </c>
      <c r="AH38" s="140">
        <f>'Q1'!AI38+'Q2'!AI38+'Q3'!AI38+'Q4'!AH38</f>
        <v>0</v>
      </c>
      <c r="AI38" s="195">
        <f>'Q1'!AI38+'Q2'!AI38+'Q3'!AI38+'Q4'!AI38</f>
        <v>0</v>
      </c>
      <c r="AJ38" s="190">
        <f>'Q1'!AJ38+'Q2'!AJ38+'Q3'!AJ38+'Q4'!AJ38</f>
        <v>0</v>
      </c>
      <c r="AK38" s="189">
        <f t="shared" si="2"/>
        <v>0</v>
      </c>
      <c r="AL38" s="5"/>
      <c r="AN38" s="10">
        <f t="shared" si="3"/>
        <v>0</v>
      </c>
    </row>
    <row r="39" spans="1:40" hidden="1" x14ac:dyDescent="0.2">
      <c r="A39" s="220" t="s">
        <v>60</v>
      </c>
      <c r="B39" s="221">
        <v>240610</v>
      </c>
      <c r="C39" s="140">
        <f>+'Q1'!C39+'Q2'!C39+'Q3'!C39+'Q4'!C39</f>
        <v>10500</v>
      </c>
      <c r="D39" s="140">
        <f>+'Q1'!D39+'Q2'!D39+'Q3'!D39+'Q4'!D39</f>
        <v>0</v>
      </c>
      <c r="E39" s="140">
        <f>+'Q1'!E39+'Q2'!E39+'Q3'!E39+'Q4'!E39</f>
        <v>0</v>
      </c>
      <c r="F39" s="140">
        <f>+'Q1'!F39+'Q2'!F39+'Q3'!F39+'Q4'!F39</f>
        <v>35</v>
      </c>
      <c r="G39" s="140">
        <f>+'Q1'!G39+'Q2'!G39+'Q3'!G39+'Q4'!G39</f>
        <v>0</v>
      </c>
      <c r="H39" s="140">
        <f>+'Q1'!H39+'Q2'!H39+'Q3'!H39+'Q4'!H39</f>
        <v>545</v>
      </c>
      <c r="I39" s="140">
        <f>+'Q1'!I39+'Q2'!I39+'Q3'!I39+'Q4'!I39</f>
        <v>0</v>
      </c>
      <c r="J39" s="140">
        <f>+'Q1'!J39+'Q2'!J39+'Q3'!J39+'Q4'!J39</f>
        <v>0</v>
      </c>
      <c r="K39" s="140">
        <f>+'Q1'!K39+'Q2'!K39+'Q3'!K39+'Q4'!K39</f>
        <v>0</v>
      </c>
      <c r="L39" s="140">
        <f>+'Q1'!L39+'Q2'!L39+'Q3'!L39+'Q4'!L39</f>
        <v>0</v>
      </c>
      <c r="M39" s="140">
        <f>+'Q1'!M39+'Q2'!M39+'Q3'!M39+'Q4'!M39</f>
        <v>0</v>
      </c>
      <c r="N39" s="140">
        <f>+'Q1'!N39+'Q2'!N39+'Q3'!N39+'Q4'!N39</f>
        <v>0</v>
      </c>
      <c r="O39" s="140">
        <f>+'Q1'!O39+'Q2'!O39+'Q3'!O39+'Q4'!O39</f>
        <v>0</v>
      </c>
      <c r="P39" s="140">
        <f>+'Q1'!P39+'Q2'!P39+'Q3'!P39+'Q4'!P39</f>
        <v>0</v>
      </c>
      <c r="Q39" s="140">
        <f>+'Q1'!Q39+'Q2'!Q39+'Q3'!Q39+'Q4'!Q39</f>
        <v>0</v>
      </c>
      <c r="R39" s="140">
        <f>+'Q1'!R39+'Q2'!R39+'Q3'!R39+'Q4'!R39</f>
        <v>0</v>
      </c>
      <c r="S39" s="171">
        <f t="shared" si="0"/>
        <v>11080</v>
      </c>
      <c r="T39" s="140"/>
      <c r="U39" s="185">
        <f>'Q1'!U39+'Q2'!U39+'Q3'!U39+'Q4'!U39</f>
        <v>8820</v>
      </c>
      <c r="V39" s="181">
        <f>'Q1'!V39+'Q2'!V39+'Q3'!V39+'Q4'!V39</f>
        <v>1680</v>
      </c>
      <c r="W39" s="170">
        <f t="shared" si="1"/>
        <v>10500</v>
      </c>
      <c r="X39" s="140"/>
      <c r="Y39" s="140">
        <f>'Q1'!Z39+'Q2'!Z39+'Q3'!Z39+'Q4'!Y39</f>
        <v>0</v>
      </c>
      <c r="Z39" s="140">
        <f>'Q1'!AA39+'Q2'!AA39+'Q3'!AA39+'Q4'!Z39</f>
        <v>0</v>
      </c>
      <c r="AA39" s="140">
        <f>'Q1'!AB39+'Q2'!AB39+'Q3'!AB39+'Q4'!AA39</f>
        <v>0</v>
      </c>
      <c r="AB39" s="140">
        <f>'Q1'!AC39+'Q2'!AC39+'Q3'!AC39+'Q4'!AB39</f>
        <v>0</v>
      </c>
      <c r="AC39" s="140">
        <f>'Q1'!AD39+'Q2'!AD39+'Q3'!AD39+'Q4'!AC39</f>
        <v>0</v>
      </c>
      <c r="AD39" s="140">
        <f>'Q1'!AE39+'Q2'!AE39+'Q3'!AE39+'Q4'!AD39</f>
        <v>0</v>
      </c>
      <c r="AE39" s="140">
        <f>'Q1'!AF39+'Q2'!AF39+'Q3'!AF39+'Q4'!AE39</f>
        <v>0</v>
      </c>
      <c r="AF39" s="140">
        <f>'Q1'!AG39+'Q2'!AG39+'Q3'!AG39+'Q4'!AF39</f>
        <v>0</v>
      </c>
      <c r="AG39" s="140">
        <f>'Q1'!AH39+'Q2'!AH39+'Q3'!AH39+'Q4'!AG39</f>
        <v>0</v>
      </c>
      <c r="AH39" s="140">
        <f>'Q1'!AI39+'Q2'!AI39+'Q3'!AI39+'Q4'!AH39</f>
        <v>0</v>
      </c>
      <c r="AI39" s="195">
        <f>'Q1'!AI39+'Q2'!AI39+'Q3'!AI39+'Q4'!AI39</f>
        <v>0</v>
      </c>
      <c r="AJ39" s="190">
        <f>'Q1'!AJ39+'Q2'!AJ39+'Q3'!AJ39+'Q4'!AJ39</f>
        <v>0</v>
      </c>
      <c r="AK39" s="189">
        <f t="shared" si="2"/>
        <v>0</v>
      </c>
      <c r="AL39" s="5"/>
      <c r="AN39" s="10">
        <f t="shared" si="3"/>
        <v>0</v>
      </c>
    </row>
    <row r="40" spans="1:40" hidden="1" x14ac:dyDescent="0.2">
      <c r="A40" s="220" t="s">
        <v>61</v>
      </c>
      <c r="B40" s="221">
        <v>241230</v>
      </c>
      <c r="C40" s="140">
        <f>+'Q1'!C40+'Q2'!C40+'Q3'!C40+'Q4'!C40</f>
        <v>0</v>
      </c>
      <c r="D40" s="140">
        <f>+'Q1'!D40+'Q2'!D40+'Q3'!D40+'Q4'!D40</f>
        <v>0</v>
      </c>
      <c r="E40" s="140">
        <f>+'Q1'!E40+'Q2'!E40+'Q3'!E40+'Q4'!E40</f>
        <v>0</v>
      </c>
      <c r="F40" s="140">
        <f>+'Q1'!F40+'Q2'!F40+'Q3'!F40+'Q4'!F40</f>
        <v>0</v>
      </c>
      <c r="G40" s="140">
        <f>+'Q1'!G40+'Q2'!G40+'Q3'!G40+'Q4'!G40</f>
        <v>0</v>
      </c>
      <c r="H40" s="140">
        <f>+'Q1'!H40+'Q2'!H40+'Q3'!H40+'Q4'!H40</f>
        <v>0</v>
      </c>
      <c r="I40" s="140">
        <f>+'Q1'!I40+'Q2'!I40+'Q3'!I40+'Q4'!I40</f>
        <v>0</v>
      </c>
      <c r="J40" s="140">
        <f>+'Q1'!J40+'Q2'!J40+'Q3'!J40+'Q4'!J40</f>
        <v>0</v>
      </c>
      <c r="K40" s="140">
        <f>+'Q1'!K40+'Q2'!K40+'Q3'!K40+'Q4'!K40</f>
        <v>0</v>
      </c>
      <c r="L40" s="140">
        <f>+'Q1'!L40+'Q2'!L40+'Q3'!L40+'Q4'!L40</f>
        <v>0</v>
      </c>
      <c r="M40" s="140">
        <f>+'Q1'!M40+'Q2'!M40+'Q3'!M40+'Q4'!M40</f>
        <v>0</v>
      </c>
      <c r="N40" s="140">
        <f>+'Q1'!N40+'Q2'!N40+'Q3'!N40+'Q4'!N40</f>
        <v>0</v>
      </c>
      <c r="O40" s="140">
        <f>+'Q1'!O40+'Q2'!O40+'Q3'!O40+'Q4'!O40</f>
        <v>0</v>
      </c>
      <c r="P40" s="140">
        <f>+'Q1'!P40+'Q2'!P40+'Q3'!P40+'Q4'!P40</f>
        <v>0</v>
      </c>
      <c r="Q40" s="140">
        <f>+'Q1'!Q40+'Q2'!Q40+'Q3'!Q40+'Q4'!Q40</f>
        <v>0</v>
      </c>
      <c r="R40" s="140">
        <f>+'Q1'!R40+'Q2'!R40+'Q3'!R40+'Q4'!R40</f>
        <v>0</v>
      </c>
      <c r="S40" s="171">
        <f t="shared" si="0"/>
        <v>0</v>
      </c>
      <c r="T40" s="140"/>
      <c r="U40" s="185">
        <f>'Q1'!U40+'Q2'!U40+'Q3'!U40+'Q4'!U40</f>
        <v>0</v>
      </c>
      <c r="V40" s="181">
        <f>'Q1'!V40+'Q2'!V40+'Q3'!V40+'Q4'!V40</f>
        <v>0</v>
      </c>
      <c r="W40" s="170">
        <f t="shared" si="1"/>
        <v>0</v>
      </c>
      <c r="X40" s="140"/>
      <c r="Y40" s="140">
        <f>'Q1'!Z40+'Q2'!Z40+'Q3'!Z40+'Q4'!Y40</f>
        <v>0</v>
      </c>
      <c r="Z40" s="140">
        <f>'Q1'!AA40+'Q2'!AA40+'Q3'!AA40+'Q4'!Z40</f>
        <v>0</v>
      </c>
      <c r="AA40" s="140">
        <f>'Q1'!AB40+'Q2'!AB40+'Q3'!AB40+'Q4'!AA40</f>
        <v>0</v>
      </c>
      <c r="AB40" s="140">
        <f>'Q1'!AC40+'Q2'!AC40+'Q3'!AC40+'Q4'!AB40</f>
        <v>0</v>
      </c>
      <c r="AC40" s="140">
        <f>'Q1'!AD40+'Q2'!AD40+'Q3'!AD40+'Q4'!AC40</f>
        <v>0</v>
      </c>
      <c r="AD40" s="140">
        <f>'Q1'!AE40+'Q2'!AE40+'Q3'!AE40+'Q4'!AD40</f>
        <v>0</v>
      </c>
      <c r="AE40" s="140">
        <f>'Q1'!AF40+'Q2'!AF40+'Q3'!AF40+'Q4'!AE40</f>
        <v>0</v>
      </c>
      <c r="AF40" s="140">
        <f>'Q1'!AG40+'Q2'!AG40+'Q3'!AG40+'Q4'!AF40</f>
        <v>0</v>
      </c>
      <c r="AG40" s="140">
        <f>'Q1'!AH40+'Q2'!AH40+'Q3'!AH40+'Q4'!AG40</f>
        <v>0</v>
      </c>
      <c r="AH40" s="140">
        <f>'Q1'!AI40+'Q2'!AI40+'Q3'!AI40+'Q4'!AH40</f>
        <v>0</v>
      </c>
      <c r="AI40" s="195">
        <f>'Q1'!AI40+'Q2'!AI40+'Q3'!AI40+'Q4'!AI40</f>
        <v>0</v>
      </c>
      <c r="AJ40" s="190">
        <f>'Q1'!AJ40+'Q2'!AJ40+'Q3'!AJ40+'Q4'!AJ40</f>
        <v>0</v>
      </c>
      <c r="AK40" s="189">
        <f t="shared" si="2"/>
        <v>0</v>
      </c>
      <c r="AL40" s="5"/>
      <c r="AN40" s="10">
        <f t="shared" si="3"/>
        <v>0</v>
      </c>
    </row>
    <row r="41" spans="1:40" hidden="1" x14ac:dyDescent="0.2">
      <c r="A41" s="220" t="s">
        <v>62</v>
      </c>
      <c r="B41" s="221">
        <v>240630</v>
      </c>
      <c r="C41" s="140">
        <f>+'Q1'!C41+'Q2'!C41+'Q3'!C41+'Q4'!C41</f>
        <v>0</v>
      </c>
      <c r="D41" s="140">
        <f>+'Q1'!D41+'Q2'!D41+'Q3'!D41+'Q4'!D41</f>
        <v>0</v>
      </c>
      <c r="E41" s="140">
        <f>+'Q1'!E41+'Q2'!E41+'Q3'!E41+'Q4'!E41</f>
        <v>235</v>
      </c>
      <c r="F41" s="140">
        <f>+'Q1'!F41+'Q2'!F41+'Q3'!F41+'Q4'!F41</f>
        <v>0</v>
      </c>
      <c r="G41" s="140">
        <f>+'Q1'!G41+'Q2'!G41+'Q3'!G41+'Q4'!G41</f>
        <v>295</v>
      </c>
      <c r="H41" s="140">
        <f>+'Q1'!H41+'Q2'!H41+'Q3'!H41+'Q4'!H41</f>
        <v>0</v>
      </c>
      <c r="I41" s="140">
        <f>+'Q1'!I41+'Q2'!I41+'Q3'!I41+'Q4'!I41</f>
        <v>0</v>
      </c>
      <c r="J41" s="140">
        <f>+'Q1'!J41+'Q2'!J41+'Q3'!J41+'Q4'!J41</f>
        <v>0</v>
      </c>
      <c r="K41" s="140">
        <f>+'Q1'!K41+'Q2'!K41+'Q3'!K41+'Q4'!K41</f>
        <v>0</v>
      </c>
      <c r="L41" s="140">
        <f>+'Q1'!L41+'Q2'!L41+'Q3'!L41+'Q4'!L41</f>
        <v>0</v>
      </c>
      <c r="M41" s="140">
        <f>+'Q1'!M41+'Q2'!M41+'Q3'!M41+'Q4'!M41</f>
        <v>0</v>
      </c>
      <c r="N41" s="140">
        <f>+'Q1'!N41+'Q2'!N41+'Q3'!N41+'Q4'!N41</f>
        <v>0</v>
      </c>
      <c r="O41" s="140">
        <f>+'Q1'!O41+'Q2'!O41+'Q3'!O41+'Q4'!O41</f>
        <v>0</v>
      </c>
      <c r="P41" s="140">
        <f>+'Q1'!P41+'Q2'!P41+'Q3'!P41+'Q4'!P41</f>
        <v>0</v>
      </c>
      <c r="Q41" s="140">
        <f>+'Q1'!Q41+'Q2'!Q41+'Q3'!Q41+'Q4'!Q41</f>
        <v>0</v>
      </c>
      <c r="R41" s="140">
        <f>+'Q1'!R41+'Q2'!R41+'Q3'!R41+'Q4'!R41</f>
        <v>0</v>
      </c>
      <c r="S41" s="171">
        <f t="shared" si="0"/>
        <v>530</v>
      </c>
      <c r="T41" s="140"/>
      <c r="U41" s="185">
        <f>'Q1'!U41+'Q2'!U41+'Q3'!U41+'Q4'!U41</f>
        <v>0</v>
      </c>
      <c r="V41" s="181">
        <f>'Q1'!V41+'Q2'!V41+'Q3'!V41+'Q4'!V41</f>
        <v>0</v>
      </c>
      <c r="W41" s="170">
        <f t="shared" si="1"/>
        <v>0</v>
      </c>
      <c r="X41" s="140"/>
      <c r="Y41" s="140">
        <f>'Q1'!Z41+'Q2'!Z41+'Q3'!Z41+'Q4'!Y41</f>
        <v>0</v>
      </c>
      <c r="Z41" s="140">
        <f>'Q1'!AA41+'Q2'!AA41+'Q3'!AA41+'Q4'!Z41</f>
        <v>0</v>
      </c>
      <c r="AA41" s="140">
        <f>'Q1'!AB41+'Q2'!AB41+'Q3'!AB41+'Q4'!AA41</f>
        <v>0</v>
      </c>
      <c r="AB41" s="140">
        <f>'Q1'!AC41+'Q2'!AC41+'Q3'!AC41+'Q4'!AB41</f>
        <v>0</v>
      </c>
      <c r="AC41" s="140">
        <f>'Q1'!AD41+'Q2'!AD41+'Q3'!AD41+'Q4'!AC41</f>
        <v>0</v>
      </c>
      <c r="AD41" s="140">
        <f>'Q1'!AE41+'Q2'!AE41+'Q3'!AE41+'Q4'!AD41</f>
        <v>0</v>
      </c>
      <c r="AE41" s="140">
        <f>'Q1'!AF41+'Q2'!AF41+'Q3'!AF41+'Q4'!AE41</f>
        <v>0</v>
      </c>
      <c r="AF41" s="140">
        <f>'Q1'!AG41+'Q2'!AG41+'Q3'!AG41+'Q4'!AF41</f>
        <v>0</v>
      </c>
      <c r="AG41" s="140">
        <f>'Q1'!AH41+'Q2'!AH41+'Q3'!AH41+'Q4'!AG41</f>
        <v>0</v>
      </c>
      <c r="AH41" s="140">
        <f>'Q1'!AI41+'Q2'!AI41+'Q3'!AI41+'Q4'!AH41</f>
        <v>147.5</v>
      </c>
      <c r="AI41" s="195">
        <f>'Q1'!AI41+'Q2'!AI41+'Q3'!AI41+'Q4'!AI41</f>
        <v>147.5</v>
      </c>
      <c r="AJ41" s="190">
        <f>'Q1'!AJ41+'Q2'!AJ41+'Q3'!AJ41+'Q4'!AJ41</f>
        <v>147.5</v>
      </c>
      <c r="AK41" s="189">
        <f t="shared" si="2"/>
        <v>295</v>
      </c>
      <c r="AL41" s="5"/>
      <c r="AN41" s="10">
        <f t="shared" si="3"/>
        <v>0</v>
      </c>
    </row>
    <row r="42" spans="1:40" x14ac:dyDescent="0.2">
      <c r="A42" s="220" t="s">
        <v>63</v>
      </c>
      <c r="B42" s="221">
        <v>240650</v>
      </c>
      <c r="C42" s="140">
        <f>+'Q1'!C42+'Q2'!C42+'Q3'!C42+'Q4'!C42</f>
        <v>0</v>
      </c>
      <c r="D42" s="140">
        <f>+'Q1'!D42+'Q2'!D42+'Q3'!D42+'Q4'!D42</f>
        <v>0</v>
      </c>
      <c r="E42" s="140">
        <f>+'Q1'!E42+'Q2'!E42+'Q3'!E42+'Q4'!E42</f>
        <v>0</v>
      </c>
      <c r="F42" s="140">
        <f>+'Q1'!F42+'Q2'!F42+'Q3'!F42+'Q4'!F42</f>
        <v>0</v>
      </c>
      <c r="G42" s="140">
        <f>+'Q1'!G42+'Q2'!G42+'Q3'!G42+'Q4'!G42</f>
        <v>0</v>
      </c>
      <c r="H42" s="140">
        <f>+'Q1'!H42+'Q2'!H42+'Q3'!H42+'Q4'!H42</f>
        <v>0</v>
      </c>
      <c r="I42" s="140">
        <f>+'Q1'!I42+'Q2'!I42+'Q3'!I42+'Q4'!I42</f>
        <v>0</v>
      </c>
      <c r="J42" s="140">
        <f>+'Q1'!J42+'Q2'!J42+'Q3'!J42+'Q4'!J42</f>
        <v>0</v>
      </c>
      <c r="K42" s="140">
        <f>+'Q1'!K42+'Q2'!K42+'Q3'!K42+'Q4'!K42</f>
        <v>0</v>
      </c>
      <c r="L42" s="140">
        <f>+'Q1'!L42+'Q2'!L42+'Q3'!L42+'Q4'!L42</f>
        <v>0</v>
      </c>
      <c r="M42" s="140">
        <f>+'Q1'!M42+'Q2'!M42+'Q3'!M42+'Q4'!M42</f>
        <v>0</v>
      </c>
      <c r="N42" s="140">
        <f>+'Q1'!N42+'Q2'!N42+'Q3'!N42+'Q4'!N42</f>
        <v>0</v>
      </c>
      <c r="O42" s="140">
        <f>+'Q1'!O42+'Q2'!O42+'Q3'!O42+'Q4'!O42</f>
        <v>0</v>
      </c>
      <c r="P42" s="140">
        <f>+'Q1'!P42+'Q2'!P42+'Q3'!P42+'Q4'!P42</f>
        <v>0</v>
      </c>
      <c r="Q42" s="140">
        <f>+'Q1'!Q42+'Q2'!Q42+'Q3'!Q42+'Q4'!Q42</f>
        <v>0</v>
      </c>
      <c r="R42" s="140">
        <f>+'Q1'!R42+'Q2'!R42+'Q3'!R42+'Q4'!R42</f>
        <v>0</v>
      </c>
      <c r="S42" s="171">
        <f t="shared" si="0"/>
        <v>0</v>
      </c>
      <c r="T42" s="140"/>
      <c r="U42" s="185">
        <f>'Q1'!U42+'Q2'!U42+'Q3'!U42+'Q4'!U42</f>
        <v>0</v>
      </c>
      <c r="V42" s="181">
        <f>'Q1'!V42+'Q2'!V42+'Q3'!V42+'Q4'!V42</f>
        <v>0</v>
      </c>
      <c r="W42" s="170">
        <f t="shared" si="1"/>
        <v>0</v>
      </c>
      <c r="X42" s="140"/>
      <c r="Y42" s="140">
        <f>'Q1'!Z42+'Q2'!Z42+'Q3'!Z42+'Q4'!Y42</f>
        <v>0</v>
      </c>
      <c r="Z42" s="140">
        <f>'Q1'!AA42+'Q2'!AA42+'Q3'!AA42+'Q4'!Z42</f>
        <v>0</v>
      </c>
      <c r="AA42" s="140">
        <f>'Q1'!AB42+'Q2'!AB42+'Q3'!AB42+'Q4'!AA42</f>
        <v>0</v>
      </c>
      <c r="AB42" s="140">
        <f>'Q1'!AC42+'Q2'!AC42+'Q3'!AC42+'Q4'!AB42</f>
        <v>0</v>
      </c>
      <c r="AC42" s="140">
        <f>'Q1'!AD42+'Q2'!AD42+'Q3'!AD42+'Q4'!AC42</f>
        <v>0</v>
      </c>
      <c r="AD42" s="140">
        <f>'Q1'!AE42+'Q2'!AE42+'Q3'!AE42+'Q4'!AD42</f>
        <v>0</v>
      </c>
      <c r="AE42" s="140">
        <f>'Q1'!AF42+'Q2'!AF42+'Q3'!AF42+'Q4'!AE42</f>
        <v>0</v>
      </c>
      <c r="AF42" s="140">
        <f>'Q1'!AG42+'Q2'!AG42+'Q3'!AG42+'Q4'!AF42</f>
        <v>0</v>
      </c>
      <c r="AG42" s="140">
        <f>'Q1'!AH42+'Q2'!AH42+'Q3'!AH42+'Q4'!AG42</f>
        <v>0</v>
      </c>
      <c r="AH42" s="140">
        <f>'Q1'!AI42+'Q2'!AI42+'Q3'!AI42+'Q4'!AH42</f>
        <v>0</v>
      </c>
      <c r="AI42" s="195">
        <f>'Q1'!AI42+'Q2'!AI42+'Q3'!AI42+'Q4'!AI42</f>
        <v>0</v>
      </c>
      <c r="AJ42" s="190">
        <f>'Q1'!AJ42+'Q2'!AJ42+'Q3'!AJ42+'Q4'!AJ42</f>
        <v>0</v>
      </c>
      <c r="AK42" s="189">
        <f t="shared" si="2"/>
        <v>0</v>
      </c>
      <c r="AL42" s="5"/>
      <c r="AN42" s="10">
        <f t="shared" si="3"/>
        <v>0</v>
      </c>
    </row>
    <row r="43" spans="1:40" x14ac:dyDescent="0.2">
      <c r="A43" s="220" t="s">
        <v>64</v>
      </c>
      <c r="B43" s="221">
        <v>240730</v>
      </c>
      <c r="C43" s="140">
        <f>+'Q1'!C43+'Q2'!C43+'Q3'!C43+'Q4'!C43</f>
        <v>200</v>
      </c>
      <c r="D43" s="140">
        <f>+'Q1'!D43+'Q2'!D43+'Q3'!D43+'Q4'!D43</f>
        <v>0</v>
      </c>
      <c r="E43" s="140">
        <f>+'Q1'!E43+'Q2'!E43+'Q3'!E43+'Q4'!E43</f>
        <v>0</v>
      </c>
      <c r="F43" s="140">
        <f>+'Q1'!F43+'Q2'!F43+'Q3'!F43+'Q4'!F43</f>
        <v>85</v>
      </c>
      <c r="G43" s="140">
        <f>+'Q1'!G43+'Q2'!G43+'Q3'!G43+'Q4'!G43</f>
        <v>0</v>
      </c>
      <c r="H43" s="140">
        <f>+'Q1'!H43+'Q2'!H43+'Q3'!H43+'Q4'!H43</f>
        <v>0</v>
      </c>
      <c r="I43" s="140">
        <f>+'Q1'!I43+'Q2'!I43+'Q3'!I43+'Q4'!I43</f>
        <v>0</v>
      </c>
      <c r="J43" s="140">
        <f>+'Q1'!J43+'Q2'!J43+'Q3'!J43+'Q4'!J43</f>
        <v>0</v>
      </c>
      <c r="K43" s="140">
        <f>+'Q1'!K43+'Q2'!K43+'Q3'!K43+'Q4'!K43</f>
        <v>0</v>
      </c>
      <c r="L43" s="140">
        <f>+'Q1'!L43+'Q2'!L43+'Q3'!L43+'Q4'!L43</f>
        <v>0</v>
      </c>
      <c r="M43" s="140">
        <f>+'Q1'!M43+'Q2'!M43+'Q3'!M43+'Q4'!M43</f>
        <v>0</v>
      </c>
      <c r="N43" s="140">
        <f>+'Q1'!N43+'Q2'!N43+'Q3'!N43+'Q4'!N43</f>
        <v>0</v>
      </c>
      <c r="O43" s="140">
        <f>+'Q1'!O43+'Q2'!O43+'Q3'!O43+'Q4'!O43</f>
        <v>0</v>
      </c>
      <c r="P43" s="140">
        <f>+'Q1'!P43+'Q2'!P43+'Q3'!P43+'Q4'!P43</f>
        <v>0</v>
      </c>
      <c r="Q43" s="140">
        <f>+'Q1'!Q43+'Q2'!Q43+'Q3'!Q43+'Q4'!Q43</f>
        <v>100</v>
      </c>
      <c r="R43" s="140">
        <f>+'Q1'!R43+'Q2'!R43+'Q3'!R43+'Q4'!R43</f>
        <v>0</v>
      </c>
      <c r="S43" s="171">
        <f t="shared" si="0"/>
        <v>385</v>
      </c>
      <c r="T43" s="140"/>
      <c r="U43" s="185">
        <f>'Q1'!U43+'Q2'!U43+'Q3'!U43+'Q4'!U43</f>
        <v>168</v>
      </c>
      <c r="V43" s="181">
        <f>'Q1'!V43+'Q2'!V43+'Q3'!V43+'Q4'!V43</f>
        <v>32</v>
      </c>
      <c r="W43" s="170">
        <f t="shared" si="1"/>
        <v>200</v>
      </c>
      <c r="X43" s="140"/>
      <c r="Y43" s="140">
        <f>'Q1'!Z43+'Q2'!Z43+'Q3'!Z43+'Q4'!Y43</f>
        <v>0</v>
      </c>
      <c r="Z43" s="140">
        <f>'Q1'!AA43+'Q2'!AA43+'Q3'!AA43+'Q4'!Z43</f>
        <v>0</v>
      </c>
      <c r="AA43" s="140">
        <f>'Q1'!AB43+'Q2'!AB43+'Q3'!AB43+'Q4'!AA43</f>
        <v>0</v>
      </c>
      <c r="AB43" s="140">
        <f>'Q1'!AC43+'Q2'!AC43+'Q3'!AC43+'Q4'!AB43</f>
        <v>0</v>
      </c>
      <c r="AC43" s="140">
        <f>'Q1'!AD43+'Q2'!AD43+'Q3'!AD43+'Q4'!AC43</f>
        <v>0</v>
      </c>
      <c r="AD43" s="140">
        <f>'Q1'!AE43+'Q2'!AE43+'Q3'!AE43+'Q4'!AD43</f>
        <v>0</v>
      </c>
      <c r="AE43" s="140">
        <f>'Q1'!AF43+'Q2'!AF43+'Q3'!AF43+'Q4'!AE43</f>
        <v>0</v>
      </c>
      <c r="AF43" s="140">
        <f>'Q1'!AG43+'Q2'!AG43+'Q3'!AG43+'Q4'!AF43</f>
        <v>0</v>
      </c>
      <c r="AG43" s="140">
        <f>'Q1'!AH43+'Q2'!AH43+'Q3'!AH43+'Q4'!AG43</f>
        <v>0</v>
      </c>
      <c r="AH43" s="140">
        <f>'Q1'!AI43+'Q2'!AI43+'Q3'!AI43+'Q4'!AH43</f>
        <v>0</v>
      </c>
      <c r="AI43" s="195">
        <f>'Q1'!AI43+'Q2'!AI43+'Q3'!AI43+'Q4'!AI43</f>
        <v>0</v>
      </c>
      <c r="AJ43" s="190">
        <f>'Q1'!AJ43+'Q2'!AJ43+'Q3'!AJ43+'Q4'!AJ43</f>
        <v>0</v>
      </c>
      <c r="AK43" s="189">
        <f t="shared" si="2"/>
        <v>0</v>
      </c>
      <c r="AL43" s="5"/>
      <c r="AN43" s="10">
        <f t="shared" si="3"/>
        <v>0</v>
      </c>
    </row>
    <row r="44" spans="1:40" x14ac:dyDescent="0.2">
      <c r="A44" s="220" t="s">
        <v>65</v>
      </c>
      <c r="B44" s="221">
        <v>240720</v>
      </c>
      <c r="C44" s="140">
        <f>+'Q1'!C44+'Q2'!C44+'Q3'!C44+'Q4'!C44</f>
        <v>0</v>
      </c>
      <c r="D44" s="140">
        <f>+'Q1'!D44+'Q2'!D44+'Q3'!D44+'Q4'!D44</f>
        <v>0</v>
      </c>
      <c r="E44" s="140">
        <f>+'Q1'!E44+'Q2'!E44+'Q3'!E44+'Q4'!E44</f>
        <v>0</v>
      </c>
      <c r="F44" s="140">
        <f>+'Q1'!F44+'Q2'!F44+'Q3'!F44+'Q4'!F44</f>
        <v>0</v>
      </c>
      <c r="G44" s="140">
        <f>+'Q1'!G44+'Q2'!G44+'Q3'!G44+'Q4'!G44</f>
        <v>0</v>
      </c>
      <c r="H44" s="140">
        <f>+'Q1'!H44+'Q2'!H44+'Q3'!H44+'Q4'!H44</f>
        <v>0</v>
      </c>
      <c r="I44" s="140">
        <f>+'Q1'!I44+'Q2'!I44+'Q3'!I44+'Q4'!I44</f>
        <v>0</v>
      </c>
      <c r="J44" s="140">
        <f>+'Q1'!J44+'Q2'!J44+'Q3'!J44+'Q4'!J44</f>
        <v>0</v>
      </c>
      <c r="K44" s="140">
        <f>+'Q1'!K44+'Q2'!K44+'Q3'!K44+'Q4'!K44</f>
        <v>0</v>
      </c>
      <c r="L44" s="140">
        <f>+'Q1'!L44+'Q2'!L44+'Q3'!L44+'Q4'!L44</f>
        <v>0</v>
      </c>
      <c r="M44" s="140">
        <f>+'Q1'!M44+'Q2'!M44+'Q3'!M44+'Q4'!M44</f>
        <v>0</v>
      </c>
      <c r="N44" s="140">
        <f>+'Q1'!N44+'Q2'!N44+'Q3'!N44+'Q4'!N44</f>
        <v>0</v>
      </c>
      <c r="O44" s="140">
        <f>+'Q1'!O44+'Q2'!O44+'Q3'!O44+'Q4'!O44</f>
        <v>0</v>
      </c>
      <c r="P44" s="140">
        <f>+'Q1'!P44+'Q2'!P44+'Q3'!P44+'Q4'!P44</f>
        <v>0</v>
      </c>
      <c r="Q44" s="140">
        <f>+'Q1'!Q44+'Q2'!Q44+'Q3'!Q44+'Q4'!Q44</f>
        <v>0</v>
      </c>
      <c r="R44" s="140">
        <f>+'Q1'!R44+'Q2'!R44+'Q3'!R44+'Q4'!R44</f>
        <v>0</v>
      </c>
      <c r="S44" s="171">
        <f t="shared" si="0"/>
        <v>0</v>
      </c>
      <c r="T44" s="140"/>
      <c r="U44" s="185">
        <f>'Q1'!U44+'Q2'!U44+'Q3'!U44+'Q4'!U44</f>
        <v>0</v>
      </c>
      <c r="V44" s="181">
        <f>'Q1'!V44+'Q2'!V44+'Q3'!V44+'Q4'!V44</f>
        <v>0</v>
      </c>
      <c r="W44" s="170">
        <f t="shared" si="1"/>
        <v>0</v>
      </c>
      <c r="X44" s="140"/>
      <c r="Y44" s="140">
        <f>'Q1'!Z44+'Q2'!Z44+'Q3'!Z44+'Q4'!Y44</f>
        <v>0</v>
      </c>
      <c r="Z44" s="140">
        <f>'Q1'!AA44+'Q2'!AA44+'Q3'!AA44+'Q4'!Z44</f>
        <v>0</v>
      </c>
      <c r="AA44" s="140">
        <f>'Q1'!AB44+'Q2'!AB44+'Q3'!AB44+'Q4'!AA44</f>
        <v>0</v>
      </c>
      <c r="AB44" s="140">
        <f>'Q1'!AC44+'Q2'!AC44+'Q3'!AC44+'Q4'!AB44</f>
        <v>0</v>
      </c>
      <c r="AC44" s="140">
        <f>'Q1'!AD44+'Q2'!AD44+'Q3'!AD44+'Q4'!AC44</f>
        <v>0</v>
      </c>
      <c r="AD44" s="140">
        <f>'Q1'!AE44+'Q2'!AE44+'Q3'!AE44+'Q4'!AD44</f>
        <v>0</v>
      </c>
      <c r="AE44" s="140">
        <f>'Q1'!AF44+'Q2'!AF44+'Q3'!AF44+'Q4'!AE44</f>
        <v>0</v>
      </c>
      <c r="AF44" s="140">
        <f>'Q1'!AG44+'Q2'!AG44+'Q3'!AG44+'Q4'!AF44</f>
        <v>0</v>
      </c>
      <c r="AG44" s="140">
        <f>'Q1'!AH44+'Q2'!AH44+'Q3'!AH44+'Q4'!AG44</f>
        <v>0</v>
      </c>
      <c r="AH44" s="140">
        <f>'Q1'!AI44+'Q2'!AI44+'Q3'!AI44+'Q4'!AH44</f>
        <v>0</v>
      </c>
      <c r="AI44" s="195">
        <f>'Q1'!AI44+'Q2'!AI44+'Q3'!AI44+'Q4'!AI44</f>
        <v>0</v>
      </c>
      <c r="AJ44" s="190">
        <f>'Q1'!AJ44+'Q2'!AJ44+'Q3'!AJ44+'Q4'!AJ44</f>
        <v>0</v>
      </c>
      <c r="AK44" s="189">
        <f t="shared" si="2"/>
        <v>0</v>
      </c>
      <c r="AL44" s="5"/>
      <c r="AN44" s="10">
        <f t="shared" si="3"/>
        <v>0</v>
      </c>
    </row>
    <row r="45" spans="1:40" x14ac:dyDescent="0.2">
      <c r="A45" s="220" t="s">
        <v>66</v>
      </c>
      <c r="B45" s="221">
        <v>240865</v>
      </c>
      <c r="C45" s="140">
        <f>+'Q1'!C45+'Q2'!C45+'Q3'!C45+'Q4'!C45</f>
        <v>4500</v>
      </c>
      <c r="D45" s="140">
        <f>+'Q1'!D45+'Q2'!D45+'Q3'!D45+'Q4'!D45</f>
        <v>0</v>
      </c>
      <c r="E45" s="140">
        <f>+'Q1'!E45+'Q2'!E45+'Q3'!E45+'Q4'!E45</f>
        <v>350</v>
      </c>
      <c r="F45" s="140">
        <f>+'Q1'!F45+'Q2'!F45+'Q3'!F45+'Q4'!F45</f>
        <v>0</v>
      </c>
      <c r="G45" s="140">
        <f>+'Q1'!G45+'Q2'!G45+'Q3'!G45+'Q4'!G45</f>
        <v>0</v>
      </c>
      <c r="H45" s="140">
        <f>+'Q1'!H45+'Q2'!H45+'Q3'!H45+'Q4'!H45</f>
        <v>0</v>
      </c>
      <c r="I45" s="140">
        <f>+'Q1'!I45+'Q2'!I45+'Q3'!I45+'Q4'!I45</f>
        <v>0</v>
      </c>
      <c r="J45" s="140">
        <f>+'Q1'!J45+'Q2'!J45+'Q3'!J45+'Q4'!J45</f>
        <v>0</v>
      </c>
      <c r="K45" s="140">
        <f>+'Q1'!K45+'Q2'!K45+'Q3'!K45+'Q4'!K45</f>
        <v>0</v>
      </c>
      <c r="L45" s="140">
        <f>+'Q1'!L45+'Q2'!L45+'Q3'!L45+'Q4'!L45</f>
        <v>0</v>
      </c>
      <c r="M45" s="140">
        <f>+'Q1'!M45+'Q2'!M45+'Q3'!M45+'Q4'!M45</f>
        <v>0</v>
      </c>
      <c r="N45" s="140">
        <f>+'Q1'!N45+'Q2'!N45+'Q3'!N45+'Q4'!N45</f>
        <v>0</v>
      </c>
      <c r="O45" s="140">
        <f>+'Q1'!O45+'Q2'!O45+'Q3'!O45+'Q4'!O45</f>
        <v>0</v>
      </c>
      <c r="P45" s="140">
        <f>+'Q1'!P45+'Q2'!P45+'Q3'!P45+'Q4'!P45</f>
        <v>0</v>
      </c>
      <c r="Q45" s="140">
        <f>+'Q1'!Q45+'Q2'!Q45+'Q3'!Q45+'Q4'!Q45</f>
        <v>0</v>
      </c>
      <c r="R45" s="140">
        <f>+'Q1'!R45+'Q2'!R45+'Q3'!R45+'Q4'!R45</f>
        <v>1000</v>
      </c>
      <c r="S45" s="171">
        <f t="shared" si="0"/>
        <v>5850</v>
      </c>
      <c r="T45" s="140"/>
      <c r="U45" s="185">
        <f>'Q1'!U45+'Q2'!U45+'Q3'!U45+'Q4'!U45</f>
        <v>3780</v>
      </c>
      <c r="V45" s="181">
        <f>'Q1'!V45+'Q2'!V45+'Q3'!V45+'Q4'!V45</f>
        <v>720</v>
      </c>
      <c r="W45" s="170">
        <f t="shared" si="1"/>
        <v>4500</v>
      </c>
      <c r="X45" s="140"/>
      <c r="Y45" s="140">
        <f>'Q1'!Z45+'Q2'!Z45+'Q3'!Z45+'Q4'!Y45</f>
        <v>0</v>
      </c>
      <c r="Z45" s="140">
        <f>'Q1'!AA45+'Q2'!AA45+'Q3'!AA45+'Q4'!Z45</f>
        <v>0</v>
      </c>
      <c r="AA45" s="140">
        <f>'Q1'!AB45+'Q2'!AB45+'Q3'!AB45+'Q4'!AA45</f>
        <v>0</v>
      </c>
      <c r="AB45" s="140">
        <f>'Q1'!AC45+'Q2'!AC45+'Q3'!AC45+'Q4'!AB45</f>
        <v>0</v>
      </c>
      <c r="AC45" s="140">
        <f>'Q1'!AD45+'Q2'!AD45+'Q3'!AD45+'Q4'!AC45</f>
        <v>0</v>
      </c>
      <c r="AD45" s="140">
        <f>'Q1'!AE45+'Q2'!AE45+'Q3'!AE45+'Q4'!AD45</f>
        <v>0</v>
      </c>
      <c r="AE45" s="140">
        <f>'Q1'!AF45+'Q2'!AF45+'Q3'!AF45+'Q4'!AE45</f>
        <v>0</v>
      </c>
      <c r="AF45" s="140">
        <f>'Q1'!AG45+'Q2'!AG45+'Q3'!AG45+'Q4'!AF45</f>
        <v>0</v>
      </c>
      <c r="AG45" s="140">
        <f>'Q1'!AH45+'Q2'!AH45+'Q3'!AH45+'Q4'!AG45</f>
        <v>0</v>
      </c>
      <c r="AH45" s="140">
        <f>'Q1'!AI45+'Q2'!AI45+'Q3'!AI45+'Q4'!AH45</f>
        <v>0</v>
      </c>
      <c r="AI45" s="195">
        <f>'Q1'!AI45+'Q2'!AI45+'Q3'!AI45+'Q4'!AI45</f>
        <v>0</v>
      </c>
      <c r="AJ45" s="190">
        <f>'Q1'!AJ45+'Q2'!AJ45+'Q3'!AJ45+'Q4'!AJ45</f>
        <v>0</v>
      </c>
      <c r="AK45" s="189">
        <f t="shared" si="2"/>
        <v>0</v>
      </c>
      <c r="AL45" s="5"/>
      <c r="AN45" s="10">
        <f t="shared" si="3"/>
        <v>0</v>
      </c>
    </row>
    <row r="46" spans="1:40" x14ac:dyDescent="0.2">
      <c r="A46" s="222" t="s">
        <v>67</v>
      </c>
      <c r="B46" s="221">
        <v>241250</v>
      </c>
      <c r="C46" s="140">
        <f>+'Q1'!C46+'Q2'!C46+'Q3'!C46+'Q4'!C46</f>
        <v>0</v>
      </c>
      <c r="D46" s="140">
        <f>+'Q1'!D46+'Q2'!D46+'Q3'!D46+'Q4'!D46</f>
        <v>0</v>
      </c>
      <c r="E46" s="140">
        <f>+'Q1'!E46+'Q2'!E46+'Q3'!E46+'Q4'!E46</f>
        <v>0</v>
      </c>
      <c r="F46" s="140">
        <f>+'Q1'!F46+'Q2'!F46+'Q3'!F46+'Q4'!F46</f>
        <v>0</v>
      </c>
      <c r="G46" s="140">
        <f>+'Q1'!G46+'Q2'!G46+'Q3'!G46+'Q4'!G46</f>
        <v>0</v>
      </c>
      <c r="H46" s="140">
        <f>+'Q1'!H46+'Q2'!H46+'Q3'!H46+'Q4'!H46</f>
        <v>0</v>
      </c>
      <c r="I46" s="140">
        <f>+'Q1'!I46+'Q2'!I46+'Q3'!I46+'Q4'!I46</f>
        <v>0</v>
      </c>
      <c r="J46" s="140">
        <f>+'Q1'!J46+'Q2'!J46+'Q3'!J46+'Q4'!J46</f>
        <v>0</v>
      </c>
      <c r="K46" s="140">
        <f>+'Q1'!K46+'Q2'!K46+'Q3'!K46+'Q4'!K46</f>
        <v>0</v>
      </c>
      <c r="L46" s="140">
        <f>+'Q1'!L46+'Q2'!L46+'Q3'!L46+'Q4'!L46</f>
        <v>0</v>
      </c>
      <c r="M46" s="140">
        <f>+'Q1'!M46+'Q2'!M46+'Q3'!M46+'Q4'!M46</f>
        <v>0</v>
      </c>
      <c r="N46" s="140">
        <f>+'Q1'!N46+'Q2'!N46+'Q3'!N46+'Q4'!N46</f>
        <v>0</v>
      </c>
      <c r="O46" s="140">
        <f>+'Q1'!O46+'Q2'!O46+'Q3'!O46+'Q4'!O46</f>
        <v>0</v>
      </c>
      <c r="P46" s="140">
        <f>+'Q1'!P46+'Q2'!P46+'Q3'!P46+'Q4'!P46</f>
        <v>0</v>
      </c>
      <c r="Q46" s="140">
        <f>+'Q1'!Q46+'Q2'!Q46+'Q3'!Q46+'Q4'!Q46</f>
        <v>0</v>
      </c>
      <c r="R46" s="140">
        <f>+'Q1'!R46+'Q2'!R46+'Q3'!R46+'Q4'!R46</f>
        <v>0</v>
      </c>
      <c r="S46" s="171">
        <f t="shared" si="0"/>
        <v>0</v>
      </c>
      <c r="T46" s="140"/>
      <c r="U46" s="185">
        <f>'Q1'!U46+'Q2'!U46+'Q3'!U46+'Q4'!U46</f>
        <v>0</v>
      </c>
      <c r="V46" s="181">
        <f>'Q1'!V46+'Q2'!V46+'Q3'!V46+'Q4'!V46</f>
        <v>0</v>
      </c>
      <c r="W46" s="170">
        <f t="shared" si="1"/>
        <v>0</v>
      </c>
      <c r="X46" s="140"/>
      <c r="Y46" s="140">
        <f>'Q1'!Z46+'Q2'!Z46+'Q3'!Z46+'Q4'!Y46</f>
        <v>0</v>
      </c>
      <c r="Z46" s="140">
        <f>'Q1'!AA46+'Q2'!AA46+'Q3'!AA46+'Q4'!Z46</f>
        <v>0</v>
      </c>
      <c r="AA46" s="140">
        <f>'Q1'!AB46+'Q2'!AB46+'Q3'!AB46+'Q4'!AA46</f>
        <v>0</v>
      </c>
      <c r="AB46" s="140">
        <f>'Q1'!AC46+'Q2'!AC46+'Q3'!AC46+'Q4'!AB46</f>
        <v>0</v>
      </c>
      <c r="AC46" s="140">
        <f>'Q1'!AD46+'Q2'!AD46+'Q3'!AD46+'Q4'!AC46</f>
        <v>0</v>
      </c>
      <c r="AD46" s="140">
        <f>'Q1'!AE46+'Q2'!AE46+'Q3'!AE46+'Q4'!AD46</f>
        <v>0</v>
      </c>
      <c r="AE46" s="140">
        <f>'Q1'!AF46+'Q2'!AF46+'Q3'!AF46+'Q4'!AE46</f>
        <v>0</v>
      </c>
      <c r="AF46" s="140">
        <f>'Q1'!AG46+'Q2'!AG46+'Q3'!AG46+'Q4'!AF46</f>
        <v>0</v>
      </c>
      <c r="AG46" s="140">
        <f>'Q1'!AH46+'Q2'!AH46+'Q3'!AH46+'Q4'!AG46</f>
        <v>0</v>
      </c>
      <c r="AH46" s="140">
        <f>'Q1'!AI46+'Q2'!AI46+'Q3'!AI46+'Q4'!AH46</f>
        <v>0</v>
      </c>
      <c r="AI46" s="195">
        <f>'Q1'!AI46+'Q2'!AI46+'Q3'!AI46+'Q4'!AI46</f>
        <v>0</v>
      </c>
      <c r="AJ46" s="190">
        <f>'Q1'!AJ46+'Q2'!AJ46+'Q3'!AJ46+'Q4'!AJ46</f>
        <v>0</v>
      </c>
      <c r="AK46" s="189">
        <f t="shared" si="2"/>
        <v>0</v>
      </c>
      <c r="AL46" s="5"/>
      <c r="AN46" s="10">
        <f t="shared" si="3"/>
        <v>0</v>
      </c>
    </row>
    <row r="47" spans="1:40" x14ac:dyDescent="0.2">
      <c r="A47" s="220" t="s">
        <v>68</v>
      </c>
      <c r="B47" s="221">
        <v>241262</v>
      </c>
      <c r="C47" s="140">
        <f>+'Q1'!C47+'Q2'!C47+'Q3'!C47+'Q4'!C47</f>
        <v>600</v>
      </c>
      <c r="D47" s="140">
        <f>+'Q1'!D47+'Q2'!D47+'Q3'!D47+'Q4'!D47</f>
        <v>0</v>
      </c>
      <c r="E47" s="140">
        <f>+'Q1'!E47+'Q2'!E47+'Q3'!E47+'Q4'!E47</f>
        <v>0</v>
      </c>
      <c r="F47" s="140">
        <f>+'Q1'!F47+'Q2'!F47+'Q3'!F47+'Q4'!F47</f>
        <v>0</v>
      </c>
      <c r="G47" s="140">
        <f>+'Q1'!G47+'Q2'!G47+'Q3'!G47+'Q4'!G47</f>
        <v>36</v>
      </c>
      <c r="H47" s="140">
        <f>+'Q1'!H47+'Q2'!H47+'Q3'!H47+'Q4'!H47</f>
        <v>0</v>
      </c>
      <c r="I47" s="140">
        <f>+'Q1'!I47+'Q2'!I47+'Q3'!I47+'Q4'!I47</f>
        <v>0</v>
      </c>
      <c r="J47" s="140">
        <f>+'Q1'!J47+'Q2'!J47+'Q3'!J47+'Q4'!J47</f>
        <v>0</v>
      </c>
      <c r="K47" s="140">
        <f>+'Q1'!K47+'Q2'!K47+'Q3'!K47+'Q4'!K47</f>
        <v>0</v>
      </c>
      <c r="L47" s="140">
        <f>+'Q1'!L47+'Q2'!L47+'Q3'!L47+'Q4'!L47</f>
        <v>0</v>
      </c>
      <c r="M47" s="140">
        <f>+'Q1'!M47+'Q2'!M47+'Q3'!M47+'Q4'!M47</f>
        <v>0</v>
      </c>
      <c r="N47" s="140">
        <f>+'Q1'!N47+'Q2'!N47+'Q3'!N47+'Q4'!N47</f>
        <v>0</v>
      </c>
      <c r="O47" s="140">
        <f>+'Q1'!O47+'Q2'!O47+'Q3'!O47+'Q4'!O47</f>
        <v>0</v>
      </c>
      <c r="P47" s="140">
        <f>+'Q1'!P47+'Q2'!P47+'Q3'!P47+'Q4'!P47</f>
        <v>0</v>
      </c>
      <c r="Q47" s="140">
        <f>+'Q1'!Q47+'Q2'!Q47+'Q3'!Q47+'Q4'!Q47</f>
        <v>0</v>
      </c>
      <c r="R47" s="140">
        <f>+'Q1'!R47+'Q2'!R47+'Q3'!R47+'Q4'!R47</f>
        <v>0</v>
      </c>
      <c r="S47" s="171">
        <f t="shared" si="0"/>
        <v>636</v>
      </c>
      <c r="T47" s="140"/>
      <c r="U47" s="185">
        <f>'Q1'!U47+'Q2'!U47+'Q3'!U47+'Q4'!U47</f>
        <v>504</v>
      </c>
      <c r="V47" s="181">
        <f>'Q1'!V47+'Q2'!V47+'Q3'!V47+'Q4'!V47</f>
        <v>96</v>
      </c>
      <c r="W47" s="170">
        <f t="shared" si="1"/>
        <v>600</v>
      </c>
      <c r="X47" s="140"/>
      <c r="Y47" s="140">
        <f>'Q1'!Z47+'Q2'!Z47+'Q3'!Z47+'Q4'!Y47</f>
        <v>0</v>
      </c>
      <c r="Z47" s="140">
        <f>'Q1'!AA47+'Q2'!AA47+'Q3'!AA47+'Q4'!Z47</f>
        <v>0</v>
      </c>
      <c r="AA47" s="140">
        <f>'Q1'!AB47+'Q2'!AB47+'Q3'!AB47+'Q4'!AA47</f>
        <v>0</v>
      </c>
      <c r="AB47" s="140">
        <f>'Q1'!AC47+'Q2'!AC47+'Q3'!AC47+'Q4'!AB47</f>
        <v>0</v>
      </c>
      <c r="AC47" s="140">
        <f>'Q1'!AD47+'Q2'!AD47+'Q3'!AD47+'Q4'!AC47</f>
        <v>0</v>
      </c>
      <c r="AD47" s="140">
        <f>'Q1'!AE47+'Q2'!AE47+'Q3'!AE47+'Q4'!AD47</f>
        <v>0</v>
      </c>
      <c r="AE47" s="140">
        <f>'Q1'!AF47+'Q2'!AF47+'Q3'!AF47+'Q4'!AE47</f>
        <v>0</v>
      </c>
      <c r="AF47" s="140">
        <f>'Q1'!AG47+'Q2'!AG47+'Q3'!AG47+'Q4'!AF47</f>
        <v>0</v>
      </c>
      <c r="AG47" s="140">
        <f>'Q1'!AH47+'Q2'!AH47+'Q3'!AH47+'Q4'!AG47</f>
        <v>0</v>
      </c>
      <c r="AH47" s="140">
        <f>'Q1'!AI47+'Q2'!AI47+'Q3'!AI47+'Q4'!AH47</f>
        <v>18</v>
      </c>
      <c r="AI47" s="195">
        <f>'Q1'!AI47+'Q2'!AI47+'Q3'!AI47+'Q4'!AI47</f>
        <v>18</v>
      </c>
      <c r="AJ47" s="190">
        <f>'Q1'!AJ47+'Q2'!AJ47+'Q3'!AJ47+'Q4'!AJ47</f>
        <v>18</v>
      </c>
      <c r="AK47" s="189">
        <f t="shared" si="2"/>
        <v>36</v>
      </c>
      <c r="AL47" s="5"/>
      <c r="AN47" s="10">
        <f t="shared" si="3"/>
        <v>0</v>
      </c>
    </row>
    <row r="48" spans="1:40" x14ac:dyDescent="0.2">
      <c r="A48" s="220" t="s">
        <v>69</v>
      </c>
      <c r="B48" s="221">
        <v>241270</v>
      </c>
      <c r="C48" s="140">
        <f>+'Q1'!C48+'Q2'!C48+'Q3'!C48+'Q4'!C48</f>
        <v>4800</v>
      </c>
      <c r="D48" s="140">
        <f>+'Q1'!D48+'Q2'!D48+'Q3'!D48+'Q4'!D48</f>
        <v>0</v>
      </c>
      <c r="E48" s="140">
        <f>+'Q1'!E48+'Q2'!E48+'Q3'!E48+'Q4'!E48</f>
        <v>0</v>
      </c>
      <c r="F48" s="140">
        <f>+'Q1'!F48+'Q2'!F48+'Q3'!F48+'Q4'!F48</f>
        <v>0</v>
      </c>
      <c r="G48" s="140">
        <f>+'Q1'!G48+'Q2'!G48+'Q3'!G48+'Q4'!G48</f>
        <v>0</v>
      </c>
      <c r="H48" s="140">
        <f>+'Q1'!H48+'Q2'!H48+'Q3'!H48+'Q4'!H48</f>
        <v>0</v>
      </c>
      <c r="I48" s="140">
        <f>+'Q1'!I48+'Q2'!I48+'Q3'!I48+'Q4'!I48</f>
        <v>0</v>
      </c>
      <c r="J48" s="140">
        <f>+'Q1'!J48+'Q2'!J48+'Q3'!J48+'Q4'!J48</f>
        <v>0</v>
      </c>
      <c r="K48" s="140">
        <f>+'Q1'!K48+'Q2'!K48+'Q3'!K48+'Q4'!K48</f>
        <v>0</v>
      </c>
      <c r="L48" s="140">
        <f>+'Q1'!L48+'Q2'!L48+'Q3'!L48+'Q4'!L48</f>
        <v>0</v>
      </c>
      <c r="M48" s="140">
        <f>+'Q1'!M48+'Q2'!M48+'Q3'!M48+'Q4'!M48</f>
        <v>0</v>
      </c>
      <c r="N48" s="140">
        <f>+'Q1'!N48+'Q2'!N48+'Q3'!N48+'Q4'!N48</f>
        <v>0</v>
      </c>
      <c r="O48" s="140">
        <f>+'Q1'!O48+'Q2'!O48+'Q3'!O48+'Q4'!O48</f>
        <v>0</v>
      </c>
      <c r="P48" s="140">
        <f>+'Q1'!P48+'Q2'!P48+'Q3'!P48+'Q4'!P48</f>
        <v>0</v>
      </c>
      <c r="Q48" s="140">
        <f>+'Q1'!Q48+'Q2'!Q48+'Q3'!Q48+'Q4'!Q48</f>
        <v>0</v>
      </c>
      <c r="R48" s="140">
        <f>+'Q1'!R48+'Q2'!R48+'Q3'!R48+'Q4'!R48</f>
        <v>0</v>
      </c>
      <c r="S48" s="171">
        <f t="shared" si="0"/>
        <v>4800</v>
      </c>
      <c r="T48" s="140"/>
      <c r="U48" s="185">
        <f>'Q1'!U48+'Q2'!U48+'Q3'!U48+'Q4'!U48</f>
        <v>4032</v>
      </c>
      <c r="V48" s="181">
        <f>'Q1'!V48+'Q2'!V48+'Q3'!V48+'Q4'!V48</f>
        <v>768</v>
      </c>
      <c r="W48" s="170">
        <f t="shared" si="1"/>
        <v>4800</v>
      </c>
      <c r="X48" s="140"/>
      <c r="Y48" s="140">
        <f>'Q1'!Z48+'Q2'!Z48+'Q3'!Z48+'Q4'!Y48</f>
        <v>0</v>
      </c>
      <c r="Z48" s="140">
        <f>'Q1'!AA48+'Q2'!AA48+'Q3'!AA48+'Q4'!Z48</f>
        <v>0</v>
      </c>
      <c r="AA48" s="140">
        <f>'Q1'!AB48+'Q2'!AB48+'Q3'!AB48+'Q4'!AA48</f>
        <v>0</v>
      </c>
      <c r="AB48" s="140">
        <f>'Q1'!AC48+'Q2'!AC48+'Q3'!AC48+'Q4'!AB48</f>
        <v>0</v>
      </c>
      <c r="AC48" s="140">
        <f>'Q1'!AD48+'Q2'!AD48+'Q3'!AD48+'Q4'!AC48</f>
        <v>0</v>
      </c>
      <c r="AD48" s="140">
        <f>'Q1'!AE48+'Q2'!AE48+'Q3'!AE48+'Q4'!AD48</f>
        <v>0</v>
      </c>
      <c r="AE48" s="140">
        <f>'Q1'!AF48+'Q2'!AF48+'Q3'!AF48+'Q4'!AE48</f>
        <v>0</v>
      </c>
      <c r="AF48" s="140">
        <f>'Q1'!AG48+'Q2'!AG48+'Q3'!AG48+'Q4'!AF48</f>
        <v>0</v>
      </c>
      <c r="AG48" s="140">
        <f>'Q1'!AH48+'Q2'!AH48+'Q3'!AH48+'Q4'!AG48</f>
        <v>0</v>
      </c>
      <c r="AH48" s="140">
        <f>'Q1'!AI48+'Q2'!AI48+'Q3'!AI48+'Q4'!AH48</f>
        <v>0</v>
      </c>
      <c r="AI48" s="195">
        <f>'Q1'!AI48+'Q2'!AI48+'Q3'!AI48+'Q4'!AI48</f>
        <v>0</v>
      </c>
      <c r="AJ48" s="190">
        <f>'Q1'!AJ48+'Q2'!AJ48+'Q3'!AJ48+'Q4'!AJ48</f>
        <v>0</v>
      </c>
      <c r="AK48" s="189">
        <f t="shared" si="2"/>
        <v>0</v>
      </c>
      <c r="AL48" s="5"/>
      <c r="AN48" s="10">
        <f t="shared" si="3"/>
        <v>0</v>
      </c>
    </row>
    <row r="49" spans="1:40" x14ac:dyDescent="0.2">
      <c r="A49" s="220" t="s">
        <v>70</v>
      </c>
      <c r="B49" s="221">
        <v>241265</v>
      </c>
      <c r="C49" s="140">
        <f>+'Q1'!C49+'Q2'!C49+'Q3'!C49+'Q4'!C49</f>
        <v>0</v>
      </c>
      <c r="D49" s="140">
        <f>+'Q1'!D49+'Q2'!D49+'Q3'!D49+'Q4'!D49</f>
        <v>0</v>
      </c>
      <c r="E49" s="140">
        <f>+'Q1'!E49+'Q2'!E49+'Q3'!E49+'Q4'!E49</f>
        <v>0</v>
      </c>
      <c r="F49" s="140">
        <f>+'Q1'!F49+'Q2'!F49+'Q3'!F49+'Q4'!F49</f>
        <v>0</v>
      </c>
      <c r="G49" s="140">
        <f>+'Q1'!G49+'Q2'!G49+'Q3'!G49+'Q4'!G49</f>
        <v>0</v>
      </c>
      <c r="H49" s="140">
        <f>+'Q1'!H49+'Q2'!H49+'Q3'!H49+'Q4'!H49</f>
        <v>0</v>
      </c>
      <c r="I49" s="140">
        <f>+'Q1'!I49+'Q2'!I49+'Q3'!I49+'Q4'!I49</f>
        <v>0</v>
      </c>
      <c r="J49" s="140">
        <f>+'Q1'!J49+'Q2'!J49+'Q3'!J49+'Q4'!J49</f>
        <v>0</v>
      </c>
      <c r="K49" s="140">
        <f>+'Q1'!K49+'Q2'!K49+'Q3'!K49+'Q4'!K49</f>
        <v>0</v>
      </c>
      <c r="L49" s="140">
        <f>+'Q1'!L49+'Q2'!L49+'Q3'!L49+'Q4'!L49</f>
        <v>0</v>
      </c>
      <c r="M49" s="140">
        <f>+'Q1'!M49+'Q2'!M49+'Q3'!M49+'Q4'!M49</f>
        <v>0</v>
      </c>
      <c r="N49" s="140">
        <f>+'Q1'!N49+'Q2'!N49+'Q3'!N49+'Q4'!N49</f>
        <v>0</v>
      </c>
      <c r="O49" s="140">
        <f>+'Q1'!O49+'Q2'!O49+'Q3'!O49+'Q4'!O49</f>
        <v>0</v>
      </c>
      <c r="P49" s="140">
        <f>+'Q1'!P49+'Q2'!P49+'Q3'!P49+'Q4'!P49</f>
        <v>0</v>
      </c>
      <c r="Q49" s="140">
        <f>+'Q1'!Q49+'Q2'!Q49+'Q3'!Q49+'Q4'!Q49</f>
        <v>0</v>
      </c>
      <c r="R49" s="140">
        <f>+'Q1'!R49+'Q2'!R49+'Q3'!R49+'Q4'!R49</f>
        <v>0</v>
      </c>
      <c r="S49" s="171">
        <f t="shared" si="0"/>
        <v>0</v>
      </c>
      <c r="T49" s="140"/>
      <c r="U49" s="185">
        <f>'Q1'!U49+'Q2'!U49+'Q3'!U49+'Q4'!U49</f>
        <v>0</v>
      </c>
      <c r="V49" s="181">
        <f>'Q1'!V49+'Q2'!V49+'Q3'!V49+'Q4'!V49</f>
        <v>0</v>
      </c>
      <c r="W49" s="170">
        <f t="shared" si="1"/>
        <v>0</v>
      </c>
      <c r="X49" s="140"/>
      <c r="Y49" s="140">
        <f>'Q1'!Z49+'Q2'!Z49+'Q3'!Z49+'Q4'!Y49</f>
        <v>0</v>
      </c>
      <c r="Z49" s="140">
        <f>'Q1'!AA49+'Q2'!AA49+'Q3'!AA49+'Q4'!Z49</f>
        <v>0</v>
      </c>
      <c r="AA49" s="140">
        <f>'Q1'!AB49+'Q2'!AB49+'Q3'!AB49+'Q4'!AA49</f>
        <v>0</v>
      </c>
      <c r="AB49" s="140">
        <f>'Q1'!AC49+'Q2'!AC49+'Q3'!AC49+'Q4'!AB49</f>
        <v>0</v>
      </c>
      <c r="AC49" s="140">
        <f>'Q1'!AD49+'Q2'!AD49+'Q3'!AD49+'Q4'!AC49</f>
        <v>0</v>
      </c>
      <c r="AD49" s="140">
        <f>'Q1'!AE49+'Q2'!AE49+'Q3'!AE49+'Q4'!AD49</f>
        <v>0</v>
      </c>
      <c r="AE49" s="140">
        <f>'Q1'!AF49+'Q2'!AF49+'Q3'!AF49+'Q4'!AE49</f>
        <v>0</v>
      </c>
      <c r="AF49" s="140">
        <f>'Q1'!AG49+'Q2'!AG49+'Q3'!AG49+'Q4'!AF49</f>
        <v>0</v>
      </c>
      <c r="AG49" s="140">
        <f>'Q1'!AH49+'Q2'!AH49+'Q3'!AH49+'Q4'!AG49</f>
        <v>0</v>
      </c>
      <c r="AH49" s="140">
        <f>'Q1'!AI49+'Q2'!AI49+'Q3'!AI49+'Q4'!AH49</f>
        <v>0</v>
      </c>
      <c r="AI49" s="195">
        <f>'Q1'!AI49+'Q2'!AI49+'Q3'!AI49+'Q4'!AI49</f>
        <v>0</v>
      </c>
      <c r="AJ49" s="190">
        <f>'Q1'!AJ49+'Q2'!AJ49+'Q3'!AJ49+'Q4'!AJ49</f>
        <v>0</v>
      </c>
      <c r="AK49" s="189">
        <f t="shared" si="2"/>
        <v>0</v>
      </c>
      <c r="AL49" s="5"/>
      <c r="AN49" s="10">
        <f t="shared" si="3"/>
        <v>0</v>
      </c>
    </row>
    <row r="50" spans="1:40" x14ac:dyDescent="0.2">
      <c r="A50" s="220" t="s">
        <v>71</v>
      </c>
      <c r="B50" s="221">
        <v>241275</v>
      </c>
      <c r="C50" s="140">
        <f>+'Q1'!C50+'Q2'!C50+'Q3'!C50+'Q4'!C50</f>
        <v>7908.21</v>
      </c>
      <c r="D50" s="140">
        <f>+'Q1'!D50+'Q2'!D50+'Q3'!D50+'Q4'!D50</f>
        <v>0</v>
      </c>
      <c r="E50" s="140">
        <f>+'Q1'!E50+'Q2'!E50+'Q3'!E50+'Q4'!E50</f>
        <v>0</v>
      </c>
      <c r="F50" s="140">
        <f>+'Q1'!F50+'Q2'!F50+'Q3'!F50+'Q4'!F50</f>
        <v>0</v>
      </c>
      <c r="G50" s="140">
        <f>+'Q1'!G50+'Q2'!G50+'Q3'!G50+'Q4'!G50</f>
        <v>0</v>
      </c>
      <c r="H50" s="140">
        <f>+'Q1'!H50+'Q2'!H50+'Q3'!H50+'Q4'!H50</f>
        <v>0</v>
      </c>
      <c r="I50" s="140">
        <f>+'Q1'!I50+'Q2'!I50+'Q3'!I50+'Q4'!I50</f>
        <v>0</v>
      </c>
      <c r="J50" s="140">
        <f>+'Q1'!J50+'Q2'!J50+'Q3'!J50+'Q4'!J50</f>
        <v>0</v>
      </c>
      <c r="K50" s="140">
        <f>+'Q1'!K50+'Q2'!K50+'Q3'!K50+'Q4'!K50</f>
        <v>0</v>
      </c>
      <c r="L50" s="140">
        <f>+'Q1'!L50+'Q2'!L50+'Q3'!L50+'Q4'!L50</f>
        <v>0</v>
      </c>
      <c r="M50" s="140">
        <f>+'Q1'!M50+'Q2'!M50+'Q3'!M50+'Q4'!M50</f>
        <v>0</v>
      </c>
      <c r="N50" s="140">
        <f>+'Q1'!N50+'Q2'!N50+'Q3'!N50+'Q4'!N50</f>
        <v>0</v>
      </c>
      <c r="O50" s="140">
        <f>+'Q1'!O50+'Q2'!O50+'Q3'!O50+'Q4'!O50</f>
        <v>0</v>
      </c>
      <c r="P50" s="140">
        <f>+'Q1'!P50+'Q2'!P50+'Q3'!P50+'Q4'!P50</f>
        <v>0</v>
      </c>
      <c r="Q50" s="140">
        <f>+'Q1'!Q50+'Q2'!Q50+'Q3'!Q50+'Q4'!Q50</f>
        <v>0</v>
      </c>
      <c r="R50" s="140">
        <f>+'Q1'!R50+'Q2'!R50+'Q3'!R50+'Q4'!R50</f>
        <v>0</v>
      </c>
      <c r="S50" s="171">
        <f t="shared" si="0"/>
        <v>7908.21</v>
      </c>
      <c r="T50" s="140"/>
      <c r="U50" s="185">
        <f>'Q1'!U50+'Q2'!U50+'Q3'!U50+'Q4'!U50</f>
        <v>6642.8964000000005</v>
      </c>
      <c r="V50" s="181">
        <f>'Q1'!V50+'Q2'!V50+'Q3'!V50+'Q4'!V50</f>
        <v>1265.3136</v>
      </c>
      <c r="W50" s="170">
        <f t="shared" si="1"/>
        <v>7908.2100000000009</v>
      </c>
      <c r="X50" s="140"/>
      <c r="Y50" s="140">
        <f>'Q1'!Z50+'Q2'!Z50+'Q3'!Z50+'Q4'!Y50</f>
        <v>0</v>
      </c>
      <c r="Z50" s="140">
        <f>'Q1'!AA50+'Q2'!AA50+'Q3'!AA50+'Q4'!Z50</f>
        <v>0</v>
      </c>
      <c r="AA50" s="140">
        <f>'Q1'!AB50+'Q2'!AB50+'Q3'!AB50+'Q4'!AA50</f>
        <v>0</v>
      </c>
      <c r="AB50" s="140">
        <f>'Q1'!AC50+'Q2'!AC50+'Q3'!AC50+'Q4'!AB50</f>
        <v>0</v>
      </c>
      <c r="AC50" s="140">
        <f>'Q1'!AD50+'Q2'!AD50+'Q3'!AD50+'Q4'!AC50</f>
        <v>0</v>
      </c>
      <c r="AD50" s="140">
        <f>'Q1'!AE50+'Q2'!AE50+'Q3'!AE50+'Q4'!AD50</f>
        <v>0</v>
      </c>
      <c r="AE50" s="140">
        <f>'Q1'!AF50+'Q2'!AF50+'Q3'!AF50+'Q4'!AE50</f>
        <v>0</v>
      </c>
      <c r="AF50" s="140">
        <f>'Q1'!AG50+'Q2'!AG50+'Q3'!AG50+'Q4'!AF50</f>
        <v>0</v>
      </c>
      <c r="AG50" s="140">
        <f>'Q1'!AH50+'Q2'!AH50+'Q3'!AH50+'Q4'!AG50</f>
        <v>0</v>
      </c>
      <c r="AH50" s="140">
        <f>'Q1'!AI50+'Q2'!AI50+'Q3'!AI50+'Q4'!AH50</f>
        <v>0</v>
      </c>
      <c r="AI50" s="195">
        <f>'Q1'!AI50+'Q2'!AI50+'Q3'!AI50+'Q4'!AI50</f>
        <v>0</v>
      </c>
      <c r="AJ50" s="190">
        <f>'Q1'!AJ50+'Q2'!AJ50+'Q3'!AJ50+'Q4'!AJ50</f>
        <v>0</v>
      </c>
      <c r="AK50" s="189">
        <f t="shared" si="2"/>
        <v>0</v>
      </c>
      <c r="AL50" s="5"/>
      <c r="AN50" s="10">
        <f t="shared" si="3"/>
        <v>0</v>
      </c>
    </row>
    <row r="51" spans="1:40" x14ac:dyDescent="0.2">
      <c r="A51" s="220" t="s">
        <v>72</v>
      </c>
      <c r="B51" s="221">
        <v>240750</v>
      </c>
      <c r="C51" s="140">
        <f>+'Q1'!C51+'Q2'!C51+'Q3'!C51+'Q4'!C51</f>
        <v>0</v>
      </c>
      <c r="D51" s="140">
        <f>+'Q1'!D51+'Q2'!D51+'Q3'!D51+'Q4'!D51</f>
        <v>0</v>
      </c>
      <c r="E51" s="140">
        <f>+'Q1'!E51+'Q2'!E51+'Q3'!E51+'Q4'!E51</f>
        <v>0</v>
      </c>
      <c r="F51" s="140">
        <f>+'Q1'!F51+'Q2'!F51+'Q3'!F51+'Q4'!F51</f>
        <v>0</v>
      </c>
      <c r="G51" s="140">
        <f>+'Q1'!G51+'Q2'!G51+'Q3'!G51+'Q4'!G51</f>
        <v>0</v>
      </c>
      <c r="H51" s="140">
        <f>+'Q1'!H51+'Q2'!H51+'Q3'!H51+'Q4'!H51</f>
        <v>0</v>
      </c>
      <c r="I51" s="140">
        <f>+'Q1'!I51+'Q2'!I51+'Q3'!I51+'Q4'!I51</f>
        <v>0</v>
      </c>
      <c r="J51" s="140">
        <f>+'Q1'!J51+'Q2'!J51+'Q3'!J51+'Q4'!J51</f>
        <v>0</v>
      </c>
      <c r="K51" s="140">
        <f>+'Q1'!K51+'Q2'!K51+'Q3'!K51+'Q4'!K51</f>
        <v>0</v>
      </c>
      <c r="L51" s="140">
        <f>+'Q1'!L51+'Q2'!L51+'Q3'!L51+'Q4'!L51</f>
        <v>0</v>
      </c>
      <c r="M51" s="140">
        <f>+'Q1'!M51+'Q2'!M51+'Q3'!M51+'Q4'!M51</f>
        <v>0</v>
      </c>
      <c r="N51" s="140">
        <f>+'Q1'!N51+'Q2'!N51+'Q3'!N51+'Q4'!N51</f>
        <v>0</v>
      </c>
      <c r="O51" s="140">
        <f>+'Q1'!O51+'Q2'!O51+'Q3'!O51+'Q4'!O51</f>
        <v>0</v>
      </c>
      <c r="P51" s="140">
        <f>+'Q1'!P51+'Q2'!P51+'Q3'!P51+'Q4'!P51</f>
        <v>0</v>
      </c>
      <c r="Q51" s="140">
        <f>+'Q1'!Q51+'Q2'!Q51+'Q3'!Q51+'Q4'!Q51</f>
        <v>0</v>
      </c>
      <c r="R51" s="140">
        <f>+'Q1'!R51+'Q2'!R51+'Q3'!R51+'Q4'!R51</f>
        <v>0</v>
      </c>
      <c r="S51" s="171">
        <f t="shared" si="0"/>
        <v>0</v>
      </c>
      <c r="T51" s="140"/>
      <c r="U51" s="185">
        <f>'Q1'!U51+'Q2'!U51+'Q3'!U51+'Q4'!U51</f>
        <v>0</v>
      </c>
      <c r="V51" s="181">
        <f>'Q1'!V51+'Q2'!V51+'Q3'!V51+'Q4'!V51</f>
        <v>0</v>
      </c>
      <c r="W51" s="170">
        <f t="shared" si="1"/>
        <v>0</v>
      </c>
      <c r="X51" s="140"/>
      <c r="Y51" s="140">
        <f>'Q1'!Z51+'Q2'!Z51+'Q3'!Z51+'Q4'!Y51</f>
        <v>0</v>
      </c>
      <c r="Z51" s="140">
        <f>'Q1'!AA51+'Q2'!AA51+'Q3'!AA51+'Q4'!Z51</f>
        <v>0</v>
      </c>
      <c r="AA51" s="140">
        <f>'Q1'!AB51+'Q2'!AB51+'Q3'!AB51+'Q4'!AA51</f>
        <v>0</v>
      </c>
      <c r="AB51" s="140">
        <f>'Q1'!AC51+'Q2'!AC51+'Q3'!AC51+'Q4'!AB51</f>
        <v>0</v>
      </c>
      <c r="AC51" s="140">
        <f>'Q1'!AD51+'Q2'!AD51+'Q3'!AD51+'Q4'!AC51</f>
        <v>0</v>
      </c>
      <c r="AD51" s="140">
        <f>'Q1'!AE51+'Q2'!AE51+'Q3'!AE51+'Q4'!AD51</f>
        <v>0</v>
      </c>
      <c r="AE51" s="140">
        <f>'Q1'!AF51+'Q2'!AF51+'Q3'!AF51+'Q4'!AE51</f>
        <v>0</v>
      </c>
      <c r="AF51" s="140">
        <f>'Q1'!AG51+'Q2'!AG51+'Q3'!AG51+'Q4'!AF51</f>
        <v>0</v>
      </c>
      <c r="AG51" s="140">
        <f>'Q1'!AH51+'Q2'!AH51+'Q3'!AH51+'Q4'!AG51</f>
        <v>0</v>
      </c>
      <c r="AH51" s="140">
        <f>'Q1'!AI51+'Q2'!AI51+'Q3'!AI51+'Q4'!AH51</f>
        <v>0</v>
      </c>
      <c r="AI51" s="195">
        <f>'Q1'!AI51+'Q2'!AI51+'Q3'!AI51+'Q4'!AI51</f>
        <v>0</v>
      </c>
      <c r="AJ51" s="190">
        <f>'Q1'!AJ51+'Q2'!AJ51+'Q3'!AJ51+'Q4'!AJ51</f>
        <v>0</v>
      </c>
      <c r="AK51" s="189">
        <f t="shared" si="2"/>
        <v>0</v>
      </c>
      <c r="AL51" s="5"/>
      <c r="AN51" s="10">
        <f t="shared" si="3"/>
        <v>0</v>
      </c>
    </row>
    <row r="52" spans="1:40" x14ac:dyDescent="0.2">
      <c r="A52" s="220" t="s">
        <v>73</v>
      </c>
      <c r="B52" s="221">
        <v>240790</v>
      </c>
      <c r="C52" s="140">
        <f>+'Q1'!C52+'Q2'!C52+'Q3'!C52+'Q4'!C52</f>
        <v>3950</v>
      </c>
      <c r="D52" s="140">
        <f>+'Q1'!D52+'Q2'!D52+'Q3'!D52+'Q4'!D52</f>
        <v>0</v>
      </c>
      <c r="E52" s="140">
        <f>+'Q1'!E52+'Q2'!E52+'Q3'!E52+'Q4'!E52</f>
        <v>0</v>
      </c>
      <c r="F52" s="140">
        <f>+'Q1'!F52+'Q2'!F52+'Q3'!F52+'Q4'!F52</f>
        <v>0</v>
      </c>
      <c r="G52" s="140">
        <f>+'Q1'!G52+'Q2'!G52+'Q3'!G52+'Q4'!G52</f>
        <v>0</v>
      </c>
      <c r="H52" s="140">
        <f>+'Q1'!H52+'Q2'!H52+'Q3'!H52+'Q4'!H52</f>
        <v>435</v>
      </c>
      <c r="I52" s="140">
        <f>+'Q1'!I52+'Q2'!I52+'Q3'!I52+'Q4'!I52</f>
        <v>0</v>
      </c>
      <c r="J52" s="140">
        <f>+'Q1'!J52+'Q2'!J52+'Q3'!J52+'Q4'!J52</f>
        <v>0</v>
      </c>
      <c r="K52" s="140">
        <f>+'Q1'!K52+'Q2'!K52+'Q3'!K52+'Q4'!K52</f>
        <v>0</v>
      </c>
      <c r="L52" s="140">
        <f>+'Q1'!L52+'Q2'!L52+'Q3'!L52+'Q4'!L52</f>
        <v>0</v>
      </c>
      <c r="M52" s="140">
        <f>+'Q1'!M52+'Q2'!M52+'Q3'!M52+'Q4'!M52</f>
        <v>0</v>
      </c>
      <c r="N52" s="140">
        <f>+'Q1'!N52+'Q2'!N52+'Q3'!N52+'Q4'!N52</f>
        <v>0</v>
      </c>
      <c r="O52" s="140">
        <f>+'Q1'!O52+'Q2'!O52+'Q3'!O52+'Q4'!O52</f>
        <v>0</v>
      </c>
      <c r="P52" s="140">
        <f>+'Q1'!P52+'Q2'!P52+'Q3'!P52+'Q4'!P52</f>
        <v>0</v>
      </c>
      <c r="Q52" s="140">
        <f>+'Q1'!Q52+'Q2'!Q52+'Q3'!Q52+'Q4'!Q52</f>
        <v>0</v>
      </c>
      <c r="R52" s="140">
        <f>+'Q1'!R52+'Q2'!R52+'Q3'!R52+'Q4'!R52</f>
        <v>0</v>
      </c>
      <c r="S52" s="171">
        <f t="shared" si="0"/>
        <v>4385</v>
      </c>
      <c r="T52" s="140"/>
      <c r="U52" s="185">
        <f>'Q1'!U52+'Q2'!U52+'Q3'!U52+'Q4'!U52</f>
        <v>3318</v>
      </c>
      <c r="V52" s="181">
        <f>'Q1'!V52+'Q2'!V52+'Q3'!V52+'Q4'!V52</f>
        <v>632</v>
      </c>
      <c r="W52" s="170">
        <f t="shared" si="1"/>
        <v>3950</v>
      </c>
      <c r="X52" s="140"/>
      <c r="Y52" s="140">
        <f>'Q1'!Z52+'Q2'!Z52+'Q3'!Z52+'Q4'!Y52</f>
        <v>0</v>
      </c>
      <c r="Z52" s="140">
        <f>'Q1'!AA52+'Q2'!AA52+'Q3'!AA52+'Q4'!Z52</f>
        <v>0</v>
      </c>
      <c r="AA52" s="140">
        <f>'Q1'!AB52+'Q2'!AB52+'Q3'!AB52+'Q4'!AA52</f>
        <v>0</v>
      </c>
      <c r="AB52" s="140">
        <f>'Q1'!AC52+'Q2'!AC52+'Q3'!AC52+'Q4'!AB52</f>
        <v>0</v>
      </c>
      <c r="AC52" s="140">
        <f>'Q1'!AD52+'Q2'!AD52+'Q3'!AD52+'Q4'!AC52</f>
        <v>0</v>
      </c>
      <c r="AD52" s="140">
        <f>'Q1'!AE52+'Q2'!AE52+'Q3'!AE52+'Q4'!AD52</f>
        <v>0</v>
      </c>
      <c r="AE52" s="140">
        <f>'Q1'!AF52+'Q2'!AF52+'Q3'!AF52+'Q4'!AE52</f>
        <v>0</v>
      </c>
      <c r="AF52" s="140">
        <f>'Q1'!AG52+'Q2'!AG52+'Q3'!AG52+'Q4'!AF52</f>
        <v>0</v>
      </c>
      <c r="AG52" s="140">
        <f>'Q1'!AH52+'Q2'!AH52+'Q3'!AH52+'Q4'!AG52</f>
        <v>0</v>
      </c>
      <c r="AH52" s="140">
        <f>'Q1'!AI52+'Q2'!AI52+'Q3'!AI52+'Q4'!AH52</f>
        <v>0</v>
      </c>
      <c r="AI52" s="195">
        <f>'Q1'!AI52+'Q2'!AI52+'Q3'!AI52+'Q4'!AI52</f>
        <v>0</v>
      </c>
      <c r="AJ52" s="190">
        <f>'Q1'!AJ52+'Q2'!AJ52+'Q3'!AJ52+'Q4'!AJ52</f>
        <v>0</v>
      </c>
      <c r="AK52" s="189">
        <f t="shared" si="2"/>
        <v>0</v>
      </c>
      <c r="AL52" s="5"/>
      <c r="AN52" s="10">
        <f t="shared" si="3"/>
        <v>0</v>
      </c>
    </row>
    <row r="53" spans="1:40" x14ac:dyDescent="0.2">
      <c r="A53" s="220" t="s">
        <v>74</v>
      </c>
      <c r="B53" s="221">
        <v>240810</v>
      </c>
      <c r="C53" s="140">
        <f>+'Q1'!C53+'Q2'!C53+'Q3'!C53+'Q4'!C53</f>
        <v>12600</v>
      </c>
      <c r="D53" s="140">
        <f>+'Q1'!D53+'Q2'!D53+'Q3'!D53+'Q4'!D53</f>
        <v>0</v>
      </c>
      <c r="E53" s="140">
        <f>+'Q1'!E53+'Q2'!E53+'Q3'!E53+'Q4'!E53</f>
        <v>1866</v>
      </c>
      <c r="F53" s="140">
        <f>+'Q1'!F53+'Q2'!F53+'Q3'!F53+'Q4'!F53</f>
        <v>150</v>
      </c>
      <c r="G53" s="140">
        <f>+'Q1'!G53+'Q2'!G53+'Q3'!G53+'Q4'!G53</f>
        <v>200</v>
      </c>
      <c r="H53" s="140">
        <f>+'Q1'!H53+'Q2'!H53+'Q3'!H53+'Q4'!H53</f>
        <v>1755</v>
      </c>
      <c r="I53" s="140">
        <f>+'Q1'!I53+'Q2'!I53+'Q3'!I53+'Q4'!I53</f>
        <v>0</v>
      </c>
      <c r="J53" s="140">
        <f>+'Q1'!J53+'Q2'!J53+'Q3'!J53+'Q4'!J53</f>
        <v>0</v>
      </c>
      <c r="K53" s="140">
        <f>+'Q1'!K53+'Q2'!K53+'Q3'!K53+'Q4'!K53</f>
        <v>0</v>
      </c>
      <c r="L53" s="140">
        <f>+'Q1'!L53+'Q2'!L53+'Q3'!L53+'Q4'!L53</f>
        <v>0</v>
      </c>
      <c r="M53" s="140">
        <f>+'Q1'!M53+'Q2'!M53+'Q3'!M53+'Q4'!M53</f>
        <v>0</v>
      </c>
      <c r="N53" s="140">
        <f>+'Q1'!N53+'Q2'!N53+'Q3'!N53+'Q4'!N53</f>
        <v>0</v>
      </c>
      <c r="O53" s="140">
        <f>+'Q1'!O53+'Q2'!O53+'Q3'!O53+'Q4'!O53</f>
        <v>0</v>
      </c>
      <c r="P53" s="140">
        <f>+'Q1'!P53+'Q2'!P53+'Q3'!P53+'Q4'!P53</f>
        <v>0</v>
      </c>
      <c r="Q53" s="140">
        <f>+'Q1'!Q53+'Q2'!Q53+'Q3'!Q53+'Q4'!Q53</f>
        <v>0</v>
      </c>
      <c r="R53" s="140">
        <f>+'Q1'!R53+'Q2'!R53+'Q3'!R53+'Q4'!R53</f>
        <v>0</v>
      </c>
      <c r="S53" s="171">
        <f t="shared" si="0"/>
        <v>16571</v>
      </c>
      <c r="T53" s="140"/>
      <c r="U53" s="185">
        <f>'Q1'!U53+'Q2'!U53+'Q3'!U53+'Q4'!U53</f>
        <v>10584</v>
      </c>
      <c r="V53" s="181">
        <f>'Q1'!V53+'Q2'!V53+'Q3'!V53+'Q4'!V53</f>
        <v>2016</v>
      </c>
      <c r="W53" s="170">
        <f t="shared" si="1"/>
        <v>12600</v>
      </c>
      <c r="X53" s="140"/>
      <c r="Y53" s="140">
        <f>'Q1'!Z53+'Q2'!Z53+'Q3'!Z53+'Q4'!Y53</f>
        <v>0</v>
      </c>
      <c r="Z53" s="140">
        <f>'Q1'!AA53+'Q2'!AA53+'Q3'!AA53+'Q4'!Z53</f>
        <v>0</v>
      </c>
      <c r="AA53" s="140">
        <f>'Q1'!AB53+'Q2'!AB53+'Q3'!AB53+'Q4'!AA53</f>
        <v>0</v>
      </c>
      <c r="AB53" s="140">
        <f>'Q1'!AC53+'Q2'!AC53+'Q3'!AC53+'Q4'!AB53</f>
        <v>0</v>
      </c>
      <c r="AC53" s="140">
        <f>'Q1'!AD53+'Q2'!AD53+'Q3'!AD53+'Q4'!AC53</f>
        <v>0</v>
      </c>
      <c r="AD53" s="140">
        <f>'Q1'!AE53+'Q2'!AE53+'Q3'!AE53+'Q4'!AD53</f>
        <v>0</v>
      </c>
      <c r="AE53" s="140">
        <f>'Q1'!AF53+'Q2'!AF53+'Q3'!AF53+'Q4'!AE53</f>
        <v>0</v>
      </c>
      <c r="AF53" s="140">
        <f>'Q1'!AG53+'Q2'!AG53+'Q3'!AG53+'Q4'!AF53</f>
        <v>0</v>
      </c>
      <c r="AG53" s="140">
        <f>'Q1'!AH53+'Q2'!AH53+'Q3'!AH53+'Q4'!AG53</f>
        <v>0</v>
      </c>
      <c r="AH53" s="140">
        <f>'Q1'!AI53+'Q2'!AI53+'Q3'!AI53+'Q4'!AH53</f>
        <v>100</v>
      </c>
      <c r="AI53" s="195">
        <f>'Q1'!AI53+'Q2'!AI53+'Q3'!AI53+'Q4'!AI53</f>
        <v>100</v>
      </c>
      <c r="AJ53" s="190">
        <f>'Q1'!AJ53+'Q2'!AJ53+'Q3'!AJ53+'Q4'!AJ53</f>
        <v>100</v>
      </c>
      <c r="AK53" s="189">
        <f t="shared" si="2"/>
        <v>200</v>
      </c>
      <c r="AL53" s="5"/>
      <c r="AN53" s="10">
        <f t="shared" si="3"/>
        <v>0</v>
      </c>
    </row>
    <row r="54" spans="1:40" x14ac:dyDescent="0.2">
      <c r="A54" s="220" t="s">
        <v>75</v>
      </c>
      <c r="B54" s="221">
        <v>240820</v>
      </c>
      <c r="C54" s="140">
        <f>+'Q1'!C54+'Q2'!C54+'Q3'!C54+'Q4'!C54</f>
        <v>300</v>
      </c>
      <c r="D54" s="140">
        <f>+'Q1'!D54+'Q2'!D54+'Q3'!D54+'Q4'!D54</f>
        <v>0</v>
      </c>
      <c r="E54" s="140">
        <f>+'Q1'!E54+'Q2'!E54+'Q3'!E54+'Q4'!E54</f>
        <v>0</v>
      </c>
      <c r="F54" s="140">
        <f>+'Q1'!F54+'Q2'!F54+'Q3'!F54+'Q4'!F54</f>
        <v>0</v>
      </c>
      <c r="G54" s="140">
        <f>+'Q1'!G54+'Q2'!G54+'Q3'!G54+'Q4'!G54</f>
        <v>0</v>
      </c>
      <c r="H54" s="140">
        <f>+'Q1'!H54+'Q2'!H54+'Q3'!H54+'Q4'!H54</f>
        <v>0</v>
      </c>
      <c r="I54" s="140">
        <f>+'Q1'!I54+'Q2'!I54+'Q3'!I54+'Q4'!I54</f>
        <v>0</v>
      </c>
      <c r="J54" s="140">
        <f>+'Q1'!J54+'Q2'!J54+'Q3'!J54+'Q4'!J54</f>
        <v>0</v>
      </c>
      <c r="K54" s="140">
        <f>+'Q1'!K54+'Q2'!K54+'Q3'!K54+'Q4'!K54</f>
        <v>0</v>
      </c>
      <c r="L54" s="140">
        <f>+'Q1'!L54+'Q2'!L54+'Q3'!L54+'Q4'!L54</f>
        <v>0</v>
      </c>
      <c r="M54" s="140">
        <f>+'Q1'!M54+'Q2'!M54+'Q3'!M54+'Q4'!M54</f>
        <v>0</v>
      </c>
      <c r="N54" s="140">
        <f>+'Q1'!N54+'Q2'!N54+'Q3'!N54+'Q4'!N54</f>
        <v>0</v>
      </c>
      <c r="O54" s="140">
        <f>+'Q1'!O54+'Q2'!O54+'Q3'!O54+'Q4'!O54</f>
        <v>0</v>
      </c>
      <c r="P54" s="140">
        <f>+'Q1'!P54+'Q2'!P54+'Q3'!P54+'Q4'!P54</f>
        <v>0</v>
      </c>
      <c r="Q54" s="140">
        <f>+'Q1'!Q54+'Q2'!Q54+'Q3'!Q54+'Q4'!Q54</f>
        <v>0</v>
      </c>
      <c r="R54" s="140">
        <f>+'Q1'!R54+'Q2'!R54+'Q3'!R54+'Q4'!R54</f>
        <v>0</v>
      </c>
      <c r="S54" s="171">
        <f t="shared" si="0"/>
        <v>300</v>
      </c>
      <c r="T54" s="140"/>
      <c r="U54" s="185">
        <f>'Q1'!U54+'Q2'!U54+'Q3'!U54+'Q4'!U54</f>
        <v>252</v>
      </c>
      <c r="V54" s="181">
        <f>'Q1'!V54+'Q2'!V54+'Q3'!V54+'Q4'!V54</f>
        <v>48</v>
      </c>
      <c r="W54" s="170">
        <f t="shared" si="1"/>
        <v>300</v>
      </c>
      <c r="X54" s="140"/>
      <c r="Y54" s="140">
        <f>'Q1'!Z54+'Q2'!Z54+'Q3'!Z54+'Q4'!Y54</f>
        <v>0</v>
      </c>
      <c r="Z54" s="140">
        <f>'Q1'!AA54+'Q2'!AA54+'Q3'!AA54+'Q4'!Z54</f>
        <v>0</v>
      </c>
      <c r="AA54" s="140">
        <f>'Q1'!AB54+'Q2'!AB54+'Q3'!AB54+'Q4'!AA54</f>
        <v>0</v>
      </c>
      <c r="AB54" s="140">
        <f>'Q1'!AC54+'Q2'!AC54+'Q3'!AC54+'Q4'!AB54</f>
        <v>0</v>
      </c>
      <c r="AC54" s="140">
        <f>'Q1'!AD54+'Q2'!AD54+'Q3'!AD54+'Q4'!AC54</f>
        <v>0</v>
      </c>
      <c r="AD54" s="140">
        <f>'Q1'!AE54+'Q2'!AE54+'Q3'!AE54+'Q4'!AD54</f>
        <v>0</v>
      </c>
      <c r="AE54" s="140">
        <f>'Q1'!AF54+'Q2'!AF54+'Q3'!AF54+'Q4'!AE54</f>
        <v>0</v>
      </c>
      <c r="AF54" s="140">
        <f>'Q1'!AG54+'Q2'!AG54+'Q3'!AG54+'Q4'!AF54</f>
        <v>0</v>
      </c>
      <c r="AG54" s="140">
        <f>'Q1'!AH54+'Q2'!AH54+'Q3'!AH54+'Q4'!AG54</f>
        <v>0</v>
      </c>
      <c r="AH54" s="140">
        <f>'Q1'!AI54+'Q2'!AI54+'Q3'!AI54+'Q4'!AH54</f>
        <v>0</v>
      </c>
      <c r="AI54" s="195">
        <f>'Q1'!AI54+'Q2'!AI54+'Q3'!AI54+'Q4'!AI54</f>
        <v>0</v>
      </c>
      <c r="AJ54" s="190">
        <f>'Q1'!AJ54+'Q2'!AJ54+'Q3'!AJ54+'Q4'!AJ54</f>
        <v>0</v>
      </c>
      <c r="AK54" s="196">
        <f t="shared" si="2"/>
        <v>0</v>
      </c>
      <c r="AL54" s="5"/>
      <c r="AN54" s="10">
        <f t="shared" si="3"/>
        <v>0</v>
      </c>
    </row>
    <row r="55" spans="1:40" x14ac:dyDescent="0.2">
      <c r="A55" s="220" t="s">
        <v>76</v>
      </c>
      <c r="B55" s="221">
        <v>240840</v>
      </c>
      <c r="C55" s="140">
        <f>+'Q1'!C55+'Q2'!C55+'Q3'!C55+'Q4'!C55</f>
        <v>1500</v>
      </c>
      <c r="D55" s="140">
        <f>+'Q1'!D55+'Q2'!D55+'Q3'!D55+'Q4'!D55</f>
        <v>0</v>
      </c>
      <c r="E55" s="140">
        <f>+'Q1'!E55+'Q2'!E55+'Q3'!E55+'Q4'!E55</f>
        <v>300</v>
      </c>
      <c r="F55" s="140">
        <f>+'Q1'!F55+'Q2'!F55+'Q3'!F55+'Q4'!F55</f>
        <v>0</v>
      </c>
      <c r="G55" s="140">
        <f>+'Q1'!G55+'Q2'!G55+'Q3'!G55+'Q4'!G55</f>
        <v>300</v>
      </c>
      <c r="H55" s="140">
        <f>+'Q1'!H55+'Q2'!H55+'Q3'!H55+'Q4'!H55</f>
        <v>0</v>
      </c>
      <c r="I55" s="140">
        <f>+'Q1'!I55+'Q2'!I55+'Q3'!I55+'Q4'!I55</f>
        <v>0</v>
      </c>
      <c r="J55" s="140">
        <f>+'Q1'!J55+'Q2'!J55+'Q3'!J55+'Q4'!J55</f>
        <v>0</v>
      </c>
      <c r="K55" s="140">
        <f>+'Q1'!K55+'Q2'!K55+'Q3'!K55+'Q4'!K55</f>
        <v>0</v>
      </c>
      <c r="L55" s="140">
        <f>+'Q1'!L55+'Q2'!L55+'Q3'!L55+'Q4'!L55</f>
        <v>0</v>
      </c>
      <c r="M55" s="140">
        <f>+'Q1'!M55+'Q2'!M55+'Q3'!M55+'Q4'!M55</f>
        <v>0</v>
      </c>
      <c r="N55" s="140">
        <f>+'Q1'!N55+'Q2'!N55+'Q3'!N55+'Q4'!N55</f>
        <v>0</v>
      </c>
      <c r="O55" s="140">
        <f>+'Q1'!O55+'Q2'!O55+'Q3'!O55+'Q4'!O55</f>
        <v>0</v>
      </c>
      <c r="P55" s="140">
        <f>+'Q1'!P55+'Q2'!P55+'Q3'!P55+'Q4'!P55</f>
        <v>0</v>
      </c>
      <c r="Q55" s="140">
        <f>+'Q1'!Q55+'Q2'!Q55+'Q3'!Q55+'Q4'!Q55</f>
        <v>300</v>
      </c>
      <c r="R55" s="140">
        <f>+'Q1'!R55+'Q2'!R55+'Q3'!R55+'Q4'!R55</f>
        <v>0</v>
      </c>
      <c r="S55" s="171">
        <f t="shared" si="0"/>
        <v>2400</v>
      </c>
      <c r="T55" s="140"/>
      <c r="U55" s="185">
        <f>'Q1'!U55+'Q2'!U55+'Q3'!U55+'Q4'!U55</f>
        <v>1260</v>
      </c>
      <c r="V55" s="181">
        <f>'Q1'!V55+'Q2'!V55+'Q3'!V55+'Q4'!V55</f>
        <v>240</v>
      </c>
      <c r="W55" s="170">
        <f t="shared" si="1"/>
        <v>1500</v>
      </c>
      <c r="X55" s="140"/>
      <c r="Y55" s="140">
        <f>'Q1'!Z55+'Q2'!Z55+'Q3'!Z55+'Q4'!Y55</f>
        <v>0</v>
      </c>
      <c r="Z55" s="140">
        <f>'Q1'!AA55+'Q2'!AA55+'Q3'!AA55+'Q4'!Z55</f>
        <v>0</v>
      </c>
      <c r="AA55" s="140">
        <f>'Q1'!AB55+'Q2'!AB55+'Q3'!AB55+'Q4'!AA55</f>
        <v>0</v>
      </c>
      <c r="AB55" s="140">
        <f>'Q1'!AC55+'Q2'!AC55+'Q3'!AC55+'Q4'!AB55</f>
        <v>0</v>
      </c>
      <c r="AC55" s="140">
        <f>'Q1'!AD55+'Q2'!AD55+'Q3'!AD55+'Q4'!AC55</f>
        <v>0</v>
      </c>
      <c r="AD55" s="140">
        <f>'Q1'!AE55+'Q2'!AE55+'Q3'!AE55+'Q4'!AD55</f>
        <v>0</v>
      </c>
      <c r="AE55" s="140">
        <f>'Q1'!AF55+'Q2'!AF55+'Q3'!AF55+'Q4'!AE55</f>
        <v>0</v>
      </c>
      <c r="AF55" s="140">
        <f>'Q1'!AG55+'Q2'!AG55+'Q3'!AG55+'Q4'!AF55</f>
        <v>0</v>
      </c>
      <c r="AG55" s="140">
        <f>'Q1'!AH55+'Q2'!AH55+'Q3'!AH55+'Q4'!AG55</f>
        <v>0</v>
      </c>
      <c r="AH55" s="140">
        <f>'Q1'!AI55+'Q2'!AI55+'Q3'!AI55+'Q4'!AH55</f>
        <v>150</v>
      </c>
      <c r="AI55" s="195">
        <f>'Q1'!AI55+'Q2'!AI55+'Q3'!AI55+'Q4'!AI55</f>
        <v>150</v>
      </c>
      <c r="AJ55" s="190">
        <f>'Q1'!AJ55+'Q2'!AJ55+'Q3'!AJ55+'Q4'!AJ55</f>
        <v>150</v>
      </c>
      <c r="AK55" s="196">
        <f t="shared" si="2"/>
        <v>300</v>
      </c>
      <c r="AL55" s="5"/>
      <c r="AN55" s="10">
        <f t="shared" si="3"/>
        <v>0</v>
      </c>
    </row>
    <row r="56" spans="1:40" x14ac:dyDescent="0.2">
      <c r="A56" s="220" t="s">
        <v>77</v>
      </c>
      <c r="B56" s="221">
        <v>240900</v>
      </c>
      <c r="C56" s="140">
        <f>+'Q1'!C56+'Q2'!C56+'Q3'!C56+'Q4'!C56</f>
        <v>200</v>
      </c>
      <c r="D56" s="140">
        <f>+'Q1'!D56+'Q2'!D56+'Q3'!D56+'Q4'!D56</f>
        <v>0</v>
      </c>
      <c r="E56" s="140">
        <f>+'Q1'!E56+'Q2'!E56+'Q3'!E56+'Q4'!E56</f>
        <v>0</v>
      </c>
      <c r="F56" s="140">
        <f>+'Q1'!F56+'Q2'!F56+'Q3'!F56+'Q4'!F56</f>
        <v>0</v>
      </c>
      <c r="G56" s="140">
        <f>+'Q1'!G56+'Q2'!G56+'Q3'!G56+'Q4'!G56</f>
        <v>0</v>
      </c>
      <c r="H56" s="140">
        <f>+'Q1'!H56+'Q2'!H56+'Q3'!H56+'Q4'!H56</f>
        <v>0</v>
      </c>
      <c r="I56" s="140">
        <f>+'Q1'!I56+'Q2'!I56+'Q3'!I56+'Q4'!I56</f>
        <v>0</v>
      </c>
      <c r="J56" s="140">
        <f>+'Q1'!J56+'Q2'!J56+'Q3'!J56+'Q4'!J56</f>
        <v>0</v>
      </c>
      <c r="K56" s="140">
        <f>+'Q1'!K56+'Q2'!K56+'Q3'!K56+'Q4'!K56</f>
        <v>0</v>
      </c>
      <c r="L56" s="140">
        <f>+'Q1'!L56+'Q2'!L56+'Q3'!L56+'Q4'!L56</f>
        <v>0</v>
      </c>
      <c r="M56" s="140">
        <f>+'Q1'!M56+'Q2'!M56+'Q3'!M56+'Q4'!M56</f>
        <v>0</v>
      </c>
      <c r="N56" s="140">
        <f>+'Q1'!N56+'Q2'!N56+'Q3'!N56+'Q4'!N56</f>
        <v>0</v>
      </c>
      <c r="O56" s="140">
        <f>+'Q1'!O56+'Q2'!O56+'Q3'!O56+'Q4'!O56</f>
        <v>0</v>
      </c>
      <c r="P56" s="140">
        <f>+'Q1'!P56+'Q2'!P56+'Q3'!P56+'Q4'!P56</f>
        <v>0</v>
      </c>
      <c r="Q56" s="140">
        <f>+'Q1'!Q56+'Q2'!Q56+'Q3'!Q56+'Q4'!Q56</f>
        <v>0</v>
      </c>
      <c r="R56" s="140">
        <f>+'Q1'!R56+'Q2'!R56+'Q3'!R56+'Q4'!R56</f>
        <v>0</v>
      </c>
      <c r="S56" s="171">
        <f t="shared" si="0"/>
        <v>200</v>
      </c>
      <c r="T56" s="140"/>
      <c r="U56" s="185">
        <f>'Q1'!U56+'Q2'!U56+'Q3'!U56+'Q4'!U56</f>
        <v>168</v>
      </c>
      <c r="V56" s="181">
        <f>'Q1'!V56+'Q2'!V56+'Q3'!V56+'Q4'!V56</f>
        <v>32</v>
      </c>
      <c r="W56" s="170">
        <f t="shared" si="1"/>
        <v>200</v>
      </c>
      <c r="X56" s="140"/>
      <c r="Y56" s="140">
        <f>'Q1'!Z56+'Q2'!Z56+'Q3'!Z56+'Q4'!Y56</f>
        <v>0</v>
      </c>
      <c r="Z56" s="140">
        <f>'Q1'!AA56+'Q2'!AA56+'Q3'!AA56+'Q4'!Z56</f>
        <v>0</v>
      </c>
      <c r="AA56" s="140">
        <f>'Q1'!AB56+'Q2'!AB56+'Q3'!AB56+'Q4'!AA56</f>
        <v>0</v>
      </c>
      <c r="AB56" s="140">
        <f>'Q1'!AC56+'Q2'!AC56+'Q3'!AC56+'Q4'!AB56</f>
        <v>0</v>
      </c>
      <c r="AC56" s="140">
        <f>'Q1'!AD56+'Q2'!AD56+'Q3'!AD56+'Q4'!AC56</f>
        <v>0</v>
      </c>
      <c r="AD56" s="140">
        <f>'Q1'!AE56+'Q2'!AE56+'Q3'!AE56+'Q4'!AD56</f>
        <v>0</v>
      </c>
      <c r="AE56" s="140">
        <f>'Q1'!AF56+'Q2'!AF56+'Q3'!AF56+'Q4'!AE56</f>
        <v>0</v>
      </c>
      <c r="AF56" s="140">
        <f>'Q1'!AG56+'Q2'!AG56+'Q3'!AG56+'Q4'!AF56</f>
        <v>0</v>
      </c>
      <c r="AG56" s="140">
        <f>'Q1'!AH56+'Q2'!AH56+'Q3'!AH56+'Q4'!AG56</f>
        <v>0</v>
      </c>
      <c r="AH56" s="140">
        <f>'Q1'!AI56+'Q2'!AI56+'Q3'!AI56+'Q4'!AH56</f>
        <v>0</v>
      </c>
      <c r="AI56" s="195">
        <f>'Q1'!AI56+'Q2'!AI56+'Q3'!AI56+'Q4'!AI56</f>
        <v>0</v>
      </c>
      <c r="AJ56" s="190">
        <f>'Q1'!AJ56+'Q2'!AJ56+'Q3'!AJ56+'Q4'!AJ56</f>
        <v>0</v>
      </c>
      <c r="AK56" s="196">
        <f t="shared" si="2"/>
        <v>0</v>
      </c>
      <c r="AL56" s="5"/>
      <c r="AN56" s="10">
        <f t="shared" si="3"/>
        <v>0</v>
      </c>
    </row>
    <row r="57" spans="1:40" x14ac:dyDescent="0.2">
      <c r="A57" s="220" t="s">
        <v>78</v>
      </c>
      <c r="B57" s="221">
        <v>240930</v>
      </c>
      <c r="C57" s="140">
        <f>+'Q1'!C57+'Q2'!C57+'Q3'!C57+'Q4'!C57</f>
        <v>3500</v>
      </c>
      <c r="D57" s="140">
        <f>+'Q1'!D57+'Q2'!D57+'Q3'!D57+'Q4'!D57</f>
        <v>0</v>
      </c>
      <c r="E57" s="140">
        <f>+'Q1'!E57+'Q2'!E57+'Q3'!E57+'Q4'!E57</f>
        <v>1276</v>
      </c>
      <c r="F57" s="140">
        <f>+'Q1'!F57+'Q2'!F57+'Q3'!F57+'Q4'!F57</f>
        <v>300</v>
      </c>
      <c r="G57" s="140">
        <f>+'Q1'!G57+'Q2'!G57+'Q3'!G57+'Q4'!G57</f>
        <v>0</v>
      </c>
      <c r="H57" s="140">
        <f>+'Q1'!H57+'Q2'!H57+'Q3'!H57+'Q4'!H57</f>
        <v>350</v>
      </c>
      <c r="I57" s="140">
        <f>+'Q1'!I57+'Q2'!I57+'Q3'!I57+'Q4'!I57</f>
        <v>0</v>
      </c>
      <c r="J57" s="140">
        <f>+'Q1'!J57+'Q2'!J57+'Q3'!J57+'Q4'!J57</f>
        <v>0</v>
      </c>
      <c r="K57" s="140">
        <f>+'Q1'!K57+'Q2'!K57+'Q3'!K57+'Q4'!K57</f>
        <v>0</v>
      </c>
      <c r="L57" s="140">
        <f>+'Q1'!L57+'Q2'!L57+'Q3'!L57+'Q4'!L57</f>
        <v>0</v>
      </c>
      <c r="M57" s="140">
        <f>+'Q1'!M57+'Q2'!M57+'Q3'!M57+'Q4'!M57</f>
        <v>0</v>
      </c>
      <c r="N57" s="140">
        <f>+'Q1'!N57+'Q2'!N57+'Q3'!N57+'Q4'!N57</f>
        <v>0</v>
      </c>
      <c r="O57" s="140">
        <f>+'Q1'!O57+'Q2'!O57+'Q3'!O57+'Q4'!O57</f>
        <v>0</v>
      </c>
      <c r="P57" s="140">
        <f>+'Q1'!P57+'Q2'!P57+'Q3'!P57+'Q4'!P57</f>
        <v>0</v>
      </c>
      <c r="Q57" s="140">
        <f>+'Q1'!Q57+'Q2'!Q57+'Q3'!Q57+'Q4'!Q57</f>
        <v>0</v>
      </c>
      <c r="R57" s="140">
        <f>+'Q1'!R57+'Q2'!R57+'Q3'!R57+'Q4'!R57</f>
        <v>0</v>
      </c>
      <c r="S57" s="171">
        <f t="shared" si="0"/>
        <v>5426</v>
      </c>
      <c r="T57" s="140"/>
      <c r="U57" s="185">
        <f>'Q1'!U57+'Q2'!U57+'Q3'!U57+'Q4'!U57</f>
        <v>2940</v>
      </c>
      <c r="V57" s="181">
        <f>'Q1'!V57+'Q2'!V57+'Q3'!V57+'Q4'!V57</f>
        <v>560</v>
      </c>
      <c r="W57" s="170">
        <f t="shared" si="1"/>
        <v>3500</v>
      </c>
      <c r="X57" s="140"/>
      <c r="Y57" s="140">
        <f>'Q1'!Z57+'Q2'!Z57+'Q3'!Z57+'Q4'!Y57</f>
        <v>0</v>
      </c>
      <c r="Z57" s="140">
        <f>'Q1'!AA57+'Q2'!AA57+'Q3'!AA57+'Q4'!Z57</f>
        <v>0</v>
      </c>
      <c r="AA57" s="140">
        <f>'Q1'!AB57+'Q2'!AB57+'Q3'!AB57+'Q4'!AA57</f>
        <v>0</v>
      </c>
      <c r="AB57" s="140">
        <f>'Q1'!AC57+'Q2'!AC57+'Q3'!AC57+'Q4'!AB57</f>
        <v>0</v>
      </c>
      <c r="AC57" s="140">
        <f>'Q1'!AD57+'Q2'!AD57+'Q3'!AD57+'Q4'!AC57</f>
        <v>0</v>
      </c>
      <c r="AD57" s="140">
        <f>'Q1'!AE57+'Q2'!AE57+'Q3'!AE57+'Q4'!AD57</f>
        <v>0</v>
      </c>
      <c r="AE57" s="140">
        <f>'Q1'!AF57+'Q2'!AF57+'Q3'!AF57+'Q4'!AE57</f>
        <v>0</v>
      </c>
      <c r="AF57" s="140">
        <f>'Q1'!AG57+'Q2'!AG57+'Q3'!AG57+'Q4'!AF57</f>
        <v>0</v>
      </c>
      <c r="AG57" s="140">
        <f>'Q1'!AH57+'Q2'!AH57+'Q3'!AH57+'Q4'!AG57</f>
        <v>0</v>
      </c>
      <c r="AH57" s="140">
        <f>'Q1'!AI57+'Q2'!AI57+'Q3'!AI57+'Q4'!AH57</f>
        <v>0</v>
      </c>
      <c r="AI57" s="195">
        <f>'Q1'!AI57+'Q2'!AI57+'Q3'!AI57+'Q4'!AI57</f>
        <v>0</v>
      </c>
      <c r="AJ57" s="190">
        <f>'Q1'!AJ57+'Q2'!AJ57+'Q3'!AJ57+'Q4'!AJ57</f>
        <v>0</v>
      </c>
      <c r="AK57" s="196">
        <f t="shared" si="2"/>
        <v>0</v>
      </c>
      <c r="AL57" s="5"/>
      <c r="AN57" s="10">
        <f t="shared" si="3"/>
        <v>0</v>
      </c>
    </row>
    <row r="58" spans="1:40" x14ac:dyDescent="0.2">
      <c r="A58" s="220" t="s">
        <v>79</v>
      </c>
      <c r="B58" s="221">
        <v>240920</v>
      </c>
      <c r="C58" s="140">
        <f>+'Q1'!C58+'Q2'!C58+'Q3'!C58+'Q4'!C58</f>
        <v>4064</v>
      </c>
      <c r="D58" s="140">
        <f>+'Q1'!D58+'Q2'!D58+'Q3'!D58+'Q4'!D58</f>
        <v>0</v>
      </c>
      <c r="E58" s="140">
        <f>+'Q1'!E58+'Q2'!E58+'Q3'!E58+'Q4'!E58</f>
        <v>0</v>
      </c>
      <c r="F58" s="140">
        <f>+'Q1'!F58+'Q2'!F58+'Q3'!F58+'Q4'!F58</f>
        <v>0</v>
      </c>
      <c r="G58" s="140">
        <f>+'Q1'!G58+'Q2'!G58+'Q3'!G58+'Q4'!G58</f>
        <v>0</v>
      </c>
      <c r="H58" s="140">
        <f>+'Q1'!H58+'Q2'!H58+'Q3'!H58+'Q4'!H58</f>
        <v>0</v>
      </c>
      <c r="I58" s="140">
        <f>+'Q1'!I58+'Q2'!I58+'Q3'!I58+'Q4'!I58</f>
        <v>0</v>
      </c>
      <c r="J58" s="140">
        <f>+'Q1'!J58+'Q2'!J58+'Q3'!J58+'Q4'!J58</f>
        <v>0</v>
      </c>
      <c r="K58" s="140">
        <f>+'Q1'!K58+'Q2'!K58+'Q3'!K58+'Q4'!K58</f>
        <v>0</v>
      </c>
      <c r="L58" s="140">
        <f>+'Q1'!L58+'Q2'!L58+'Q3'!L58+'Q4'!L58</f>
        <v>0</v>
      </c>
      <c r="M58" s="140">
        <f>+'Q1'!M58+'Q2'!M58+'Q3'!M58+'Q4'!M58</f>
        <v>0</v>
      </c>
      <c r="N58" s="140">
        <f>+'Q1'!N58+'Q2'!N58+'Q3'!N58+'Q4'!N58</f>
        <v>0</v>
      </c>
      <c r="O58" s="140">
        <f>+'Q1'!O58+'Q2'!O58+'Q3'!O58+'Q4'!O58</f>
        <v>0</v>
      </c>
      <c r="P58" s="140">
        <f>+'Q1'!P58+'Q2'!P58+'Q3'!P58+'Q4'!P58</f>
        <v>0</v>
      </c>
      <c r="Q58" s="140">
        <f>+'Q1'!Q58+'Q2'!Q58+'Q3'!Q58+'Q4'!Q58</f>
        <v>0</v>
      </c>
      <c r="R58" s="140">
        <f>+'Q1'!R58+'Q2'!R58+'Q3'!R58+'Q4'!R58</f>
        <v>0</v>
      </c>
      <c r="S58" s="171">
        <f t="shared" si="0"/>
        <v>4064</v>
      </c>
      <c r="T58" s="140"/>
      <c r="U58" s="185">
        <f>'Q1'!U58+'Q2'!U58+'Q3'!U58+'Q4'!U58</f>
        <v>3413.7599999999998</v>
      </c>
      <c r="V58" s="181">
        <f>'Q1'!V58+'Q2'!V58+'Q3'!V58+'Q4'!V58</f>
        <v>650.24</v>
      </c>
      <c r="W58" s="170">
        <f t="shared" si="1"/>
        <v>4064</v>
      </c>
      <c r="X58" s="140"/>
      <c r="Y58" s="140">
        <f>'Q1'!Z58+'Q2'!Z58+'Q3'!Z58+'Q4'!Y58</f>
        <v>0</v>
      </c>
      <c r="Z58" s="140">
        <f>'Q1'!AA58+'Q2'!AA58+'Q3'!AA58+'Q4'!Z58</f>
        <v>0</v>
      </c>
      <c r="AA58" s="140">
        <f>'Q1'!AB58+'Q2'!AB58+'Q3'!AB58+'Q4'!AA58</f>
        <v>0</v>
      </c>
      <c r="AB58" s="140">
        <f>'Q1'!AC58+'Q2'!AC58+'Q3'!AC58+'Q4'!AB58</f>
        <v>0</v>
      </c>
      <c r="AC58" s="140">
        <f>'Q1'!AD58+'Q2'!AD58+'Q3'!AD58+'Q4'!AC58</f>
        <v>0</v>
      </c>
      <c r="AD58" s="140">
        <f>'Q1'!AE58+'Q2'!AE58+'Q3'!AE58+'Q4'!AD58</f>
        <v>0</v>
      </c>
      <c r="AE58" s="140">
        <f>'Q1'!AF58+'Q2'!AF58+'Q3'!AF58+'Q4'!AE58</f>
        <v>0</v>
      </c>
      <c r="AF58" s="140">
        <f>'Q1'!AG58+'Q2'!AG58+'Q3'!AG58+'Q4'!AF58</f>
        <v>0</v>
      </c>
      <c r="AG58" s="140">
        <f>'Q1'!AH58+'Q2'!AH58+'Q3'!AH58+'Q4'!AG58</f>
        <v>0</v>
      </c>
      <c r="AH58" s="140">
        <f>'Q1'!AI58+'Q2'!AI58+'Q3'!AI58+'Q4'!AH58</f>
        <v>0</v>
      </c>
      <c r="AI58" s="195">
        <f>'Q1'!AI58+'Q2'!AI58+'Q3'!AI58+'Q4'!AI58</f>
        <v>0</v>
      </c>
      <c r="AJ58" s="190">
        <f>'Q1'!AJ58+'Q2'!AJ58+'Q3'!AJ58+'Q4'!AJ58</f>
        <v>0</v>
      </c>
      <c r="AK58" s="196">
        <f t="shared" si="2"/>
        <v>0</v>
      </c>
      <c r="AL58" s="5"/>
      <c r="AN58" s="10">
        <f t="shared" si="3"/>
        <v>0</v>
      </c>
    </row>
    <row r="59" spans="1:40" hidden="1" x14ac:dyDescent="0.2">
      <c r="A59" s="220" t="s">
        <v>80</v>
      </c>
      <c r="B59" s="221">
        <v>241300</v>
      </c>
      <c r="C59" s="140">
        <f>+'Q1'!C59+'Q2'!C59+'Q3'!C59+'Q4'!C59</f>
        <v>5000</v>
      </c>
      <c r="D59" s="140">
        <f>+'Q1'!D59+'Q2'!D59+'Q3'!D59+'Q4'!D59</f>
        <v>0</v>
      </c>
      <c r="E59" s="140">
        <f>+'Q1'!E59+'Q2'!E59+'Q3'!E59+'Q4'!E59</f>
        <v>260</v>
      </c>
      <c r="F59" s="140">
        <f>+'Q1'!F59+'Q2'!F59+'Q3'!F59+'Q4'!F59</f>
        <v>30</v>
      </c>
      <c r="G59" s="140">
        <f>+'Q1'!G59+'Q2'!G59+'Q3'!G59+'Q4'!G59</f>
        <v>50</v>
      </c>
      <c r="H59" s="140">
        <f>+'Q1'!H59+'Q2'!H59+'Q3'!H59+'Q4'!H59</f>
        <v>20</v>
      </c>
      <c r="I59" s="140">
        <f>+'Q1'!I59+'Q2'!I59+'Q3'!I59+'Q4'!I59</f>
        <v>0</v>
      </c>
      <c r="J59" s="140">
        <f>+'Q1'!J59+'Q2'!J59+'Q3'!J59+'Q4'!J59</f>
        <v>0</v>
      </c>
      <c r="K59" s="140">
        <f>+'Q1'!K59+'Q2'!K59+'Q3'!K59+'Q4'!K59</f>
        <v>0</v>
      </c>
      <c r="L59" s="140">
        <f>+'Q1'!L59+'Q2'!L59+'Q3'!L59+'Q4'!L59</f>
        <v>0</v>
      </c>
      <c r="M59" s="140">
        <f>+'Q1'!M59+'Q2'!M59+'Q3'!M59+'Q4'!M59</f>
        <v>0</v>
      </c>
      <c r="N59" s="140">
        <f>+'Q1'!N59+'Q2'!N59+'Q3'!N59+'Q4'!N59</f>
        <v>0</v>
      </c>
      <c r="O59" s="140">
        <f>+'Q1'!O59+'Q2'!O59+'Q3'!O59+'Q4'!O59</f>
        <v>0</v>
      </c>
      <c r="P59" s="140">
        <f>+'Q1'!P59+'Q2'!P59+'Q3'!P59+'Q4'!P59</f>
        <v>0</v>
      </c>
      <c r="Q59" s="140">
        <f>+'Q1'!Q59+'Q2'!Q59+'Q3'!Q59+'Q4'!Q59</f>
        <v>0</v>
      </c>
      <c r="R59" s="140">
        <f>+'Q1'!R59+'Q2'!R59+'Q3'!R59+'Q4'!R59</f>
        <v>0</v>
      </c>
      <c r="S59" s="171">
        <f t="shared" si="0"/>
        <v>5360</v>
      </c>
      <c r="T59" s="140"/>
      <c r="U59" s="185">
        <f>'Q1'!U59+'Q2'!U59+'Q3'!U59+'Q4'!U59</f>
        <v>4200</v>
      </c>
      <c r="V59" s="181">
        <f>'Q1'!V59+'Q2'!V59+'Q3'!V59+'Q4'!V59</f>
        <v>800</v>
      </c>
      <c r="W59" s="170">
        <f t="shared" si="1"/>
        <v>5000</v>
      </c>
      <c r="X59" s="140"/>
      <c r="Y59" s="140">
        <f>'Q1'!Z59+'Q2'!Z59+'Q3'!Z59+'Q4'!Y59</f>
        <v>0</v>
      </c>
      <c r="Z59" s="140">
        <f>'Q1'!AA59+'Q2'!AA59+'Q3'!AA59+'Q4'!Z59</f>
        <v>0</v>
      </c>
      <c r="AA59" s="140">
        <f>'Q1'!AB59+'Q2'!AB59+'Q3'!AB59+'Q4'!AA59</f>
        <v>0</v>
      </c>
      <c r="AB59" s="140">
        <f>'Q1'!AC59+'Q2'!AC59+'Q3'!AC59+'Q4'!AB59</f>
        <v>0</v>
      </c>
      <c r="AC59" s="140">
        <f>'Q1'!AD59+'Q2'!AD59+'Q3'!AD59+'Q4'!AC59</f>
        <v>0</v>
      </c>
      <c r="AD59" s="140">
        <f>'Q1'!AE59+'Q2'!AE59+'Q3'!AE59+'Q4'!AD59</f>
        <v>0</v>
      </c>
      <c r="AE59" s="140">
        <f>'Q1'!AF59+'Q2'!AF59+'Q3'!AF59+'Q4'!AE59</f>
        <v>0</v>
      </c>
      <c r="AF59" s="140">
        <f>'Q1'!AG59+'Q2'!AG59+'Q3'!AG59+'Q4'!AF59</f>
        <v>0</v>
      </c>
      <c r="AG59" s="140">
        <f>'Q1'!AH59+'Q2'!AH59+'Q3'!AH59+'Q4'!AG59</f>
        <v>0</v>
      </c>
      <c r="AH59" s="140">
        <f>'Q1'!AI59+'Q2'!AI59+'Q3'!AI59+'Q4'!AH59</f>
        <v>25</v>
      </c>
      <c r="AI59" s="195">
        <f>'Q1'!AI59+'Q2'!AI59+'Q3'!AI59+'Q4'!AI59</f>
        <v>25</v>
      </c>
      <c r="AJ59" s="190">
        <f>'Q1'!AJ59+'Q2'!AJ59+'Q3'!AJ59+'Q4'!AJ59</f>
        <v>25</v>
      </c>
      <c r="AK59" s="196">
        <f t="shared" si="2"/>
        <v>50</v>
      </c>
      <c r="AL59" s="5"/>
      <c r="AN59" s="10">
        <f t="shared" si="3"/>
        <v>0</v>
      </c>
    </row>
    <row r="60" spans="1:40" x14ac:dyDescent="0.2">
      <c r="A60" s="220" t="s">
        <v>81</v>
      </c>
      <c r="B60" s="221">
        <v>241320</v>
      </c>
      <c r="C60" s="140">
        <f>+'Q1'!C60+'Q2'!C60+'Q3'!C60+'Q4'!C60</f>
        <v>816.64</v>
      </c>
      <c r="D60" s="140">
        <f>+'Q1'!D60+'Q2'!D60+'Q3'!D60+'Q4'!D60</f>
        <v>0</v>
      </c>
      <c r="E60" s="140">
        <f>+'Q1'!E60+'Q2'!E60+'Q3'!E60+'Q4'!E60</f>
        <v>0</v>
      </c>
      <c r="F60" s="140">
        <f>+'Q1'!F60+'Q2'!F60+'Q3'!F60+'Q4'!F60</f>
        <v>0</v>
      </c>
      <c r="G60" s="140">
        <f>+'Q1'!G60+'Q2'!G60+'Q3'!G60+'Q4'!G60</f>
        <v>0</v>
      </c>
      <c r="H60" s="140">
        <f>+'Q1'!H60+'Q2'!H60+'Q3'!H60+'Q4'!H60</f>
        <v>0</v>
      </c>
      <c r="I60" s="140">
        <f>+'Q1'!I60+'Q2'!I60+'Q3'!I60+'Q4'!I60</f>
        <v>0</v>
      </c>
      <c r="J60" s="140">
        <f>+'Q1'!J60+'Q2'!J60+'Q3'!J60+'Q4'!J60</f>
        <v>0</v>
      </c>
      <c r="K60" s="140">
        <f>+'Q1'!K60+'Q2'!K60+'Q3'!K60+'Q4'!K60</f>
        <v>0</v>
      </c>
      <c r="L60" s="140">
        <f>+'Q1'!L60+'Q2'!L60+'Q3'!L60+'Q4'!L60</f>
        <v>0</v>
      </c>
      <c r="M60" s="140">
        <f>+'Q1'!M60+'Q2'!M60+'Q3'!M60+'Q4'!M60</f>
        <v>0</v>
      </c>
      <c r="N60" s="140">
        <f>+'Q1'!N60+'Q2'!N60+'Q3'!N60+'Q4'!N60</f>
        <v>0</v>
      </c>
      <c r="O60" s="140">
        <f>+'Q1'!O60+'Q2'!O60+'Q3'!O60+'Q4'!O60</f>
        <v>0</v>
      </c>
      <c r="P60" s="140">
        <f>+'Q1'!P60+'Q2'!P60+'Q3'!P60+'Q4'!P60</f>
        <v>0</v>
      </c>
      <c r="Q60" s="140">
        <f>+'Q1'!Q60+'Q2'!Q60+'Q3'!Q60+'Q4'!Q60</f>
        <v>0</v>
      </c>
      <c r="R60" s="140">
        <f>+'Q1'!R60+'Q2'!R60+'Q3'!R60+'Q4'!R60</f>
        <v>0</v>
      </c>
      <c r="S60" s="171">
        <f t="shared" si="0"/>
        <v>816.64</v>
      </c>
      <c r="T60" s="140"/>
      <c r="U60" s="185">
        <f>'Q1'!U60+'Q2'!U60+'Q3'!U60+'Q4'!U60</f>
        <v>685.97759999999994</v>
      </c>
      <c r="V60" s="181">
        <f>'Q1'!V60+'Q2'!V60+'Q3'!V60+'Q4'!V60</f>
        <v>130.66239999999999</v>
      </c>
      <c r="W60" s="170">
        <f t="shared" si="1"/>
        <v>816.63999999999987</v>
      </c>
      <c r="X60" s="140"/>
      <c r="Y60" s="140">
        <f>'Q1'!Z60+'Q2'!Z60+'Q3'!Z60+'Q4'!Y60</f>
        <v>0</v>
      </c>
      <c r="Z60" s="140">
        <f>'Q1'!AA60+'Q2'!AA60+'Q3'!AA60+'Q4'!Z60</f>
        <v>0</v>
      </c>
      <c r="AA60" s="140">
        <f>'Q1'!AB60+'Q2'!AB60+'Q3'!AB60+'Q4'!AA60</f>
        <v>0</v>
      </c>
      <c r="AB60" s="140">
        <f>'Q1'!AC60+'Q2'!AC60+'Q3'!AC60+'Q4'!AB60</f>
        <v>0</v>
      </c>
      <c r="AC60" s="140">
        <f>'Q1'!AD60+'Q2'!AD60+'Q3'!AD60+'Q4'!AC60</f>
        <v>0</v>
      </c>
      <c r="AD60" s="140">
        <f>'Q1'!AE60+'Q2'!AE60+'Q3'!AE60+'Q4'!AD60</f>
        <v>0</v>
      </c>
      <c r="AE60" s="140">
        <f>'Q1'!AF60+'Q2'!AF60+'Q3'!AF60+'Q4'!AE60</f>
        <v>0</v>
      </c>
      <c r="AF60" s="140">
        <f>'Q1'!AG60+'Q2'!AG60+'Q3'!AG60+'Q4'!AF60</f>
        <v>0</v>
      </c>
      <c r="AG60" s="140">
        <f>'Q1'!AH60+'Q2'!AH60+'Q3'!AH60+'Q4'!AG60</f>
        <v>0</v>
      </c>
      <c r="AH60" s="140">
        <f>'Q1'!AI60+'Q2'!AI60+'Q3'!AI60+'Q4'!AH60</f>
        <v>0</v>
      </c>
      <c r="AI60" s="195">
        <f>'Q1'!AI60+'Q2'!AI60+'Q3'!AI60+'Q4'!AI60</f>
        <v>0</v>
      </c>
      <c r="AJ60" s="190">
        <f>'Q1'!AJ60+'Q2'!AJ60+'Q3'!AJ60+'Q4'!AJ60</f>
        <v>0</v>
      </c>
      <c r="AK60" s="196">
        <f t="shared" si="2"/>
        <v>0</v>
      </c>
      <c r="AL60" s="5"/>
      <c r="AN60" s="10">
        <f t="shared" si="3"/>
        <v>0</v>
      </c>
    </row>
    <row r="61" spans="1:40" x14ac:dyDescent="0.2">
      <c r="A61" s="220" t="s">
        <v>82</v>
      </c>
      <c r="B61" s="221">
        <v>241040</v>
      </c>
      <c r="C61" s="140">
        <f>+'Q1'!C61+'Q2'!C61+'Q3'!C61+'Q4'!C61</f>
        <v>0</v>
      </c>
      <c r="D61" s="140">
        <f>+'Q1'!D61+'Q2'!D61+'Q3'!D61+'Q4'!D61</f>
        <v>0</v>
      </c>
      <c r="E61" s="140">
        <f>+'Q1'!E61+'Q2'!E61+'Q3'!E61+'Q4'!E61</f>
        <v>0</v>
      </c>
      <c r="F61" s="140">
        <f>+'Q1'!F61+'Q2'!F61+'Q3'!F61+'Q4'!F61</f>
        <v>0</v>
      </c>
      <c r="G61" s="140">
        <f>+'Q1'!G61+'Q2'!G61+'Q3'!G61+'Q4'!G61</f>
        <v>0</v>
      </c>
      <c r="H61" s="140">
        <f>+'Q1'!H61+'Q2'!H61+'Q3'!H61+'Q4'!H61</f>
        <v>0</v>
      </c>
      <c r="I61" s="140">
        <f>+'Q1'!I61+'Q2'!I61+'Q3'!I61+'Q4'!I61</f>
        <v>0</v>
      </c>
      <c r="J61" s="140">
        <f>+'Q1'!J61+'Q2'!J61+'Q3'!J61+'Q4'!J61</f>
        <v>0</v>
      </c>
      <c r="K61" s="140">
        <f>+'Q1'!K61+'Q2'!K61+'Q3'!K61+'Q4'!K61</f>
        <v>0</v>
      </c>
      <c r="L61" s="140">
        <f>+'Q1'!L61+'Q2'!L61+'Q3'!L61+'Q4'!L61</f>
        <v>0</v>
      </c>
      <c r="M61" s="140">
        <f>+'Q1'!M61+'Q2'!M61+'Q3'!M61+'Q4'!M61</f>
        <v>0</v>
      </c>
      <c r="N61" s="140">
        <f>+'Q1'!N61+'Q2'!N61+'Q3'!N61+'Q4'!N61</f>
        <v>0</v>
      </c>
      <c r="O61" s="140">
        <f>+'Q1'!O61+'Q2'!O61+'Q3'!O61+'Q4'!O61</f>
        <v>0</v>
      </c>
      <c r="P61" s="140">
        <f>+'Q1'!P61+'Q2'!P61+'Q3'!P61+'Q4'!P61</f>
        <v>0</v>
      </c>
      <c r="Q61" s="140">
        <f>+'Q1'!Q61+'Q2'!Q61+'Q3'!Q61+'Q4'!Q61</f>
        <v>0</v>
      </c>
      <c r="R61" s="140">
        <f>+'Q1'!R61+'Q2'!R61+'Q3'!R61+'Q4'!R61</f>
        <v>0</v>
      </c>
      <c r="S61" s="171">
        <f t="shared" si="0"/>
        <v>0</v>
      </c>
      <c r="T61" s="140"/>
      <c r="U61" s="185">
        <f>'Q1'!U61+'Q2'!U61+'Q3'!U61+'Q4'!U61</f>
        <v>0</v>
      </c>
      <c r="V61" s="181">
        <f>'Q1'!V61+'Q2'!V61+'Q3'!V61+'Q4'!V61</f>
        <v>0</v>
      </c>
      <c r="W61" s="170">
        <f t="shared" si="1"/>
        <v>0</v>
      </c>
      <c r="X61" s="140"/>
      <c r="Y61" s="140">
        <f>'Q1'!Z61+'Q2'!Z61+'Q3'!Z61+'Q4'!Y61</f>
        <v>0</v>
      </c>
      <c r="Z61" s="140">
        <f>'Q1'!AA61+'Q2'!AA61+'Q3'!AA61+'Q4'!Z61</f>
        <v>0</v>
      </c>
      <c r="AA61" s="140">
        <f>'Q1'!AB61+'Q2'!AB61+'Q3'!AB61+'Q4'!AA61</f>
        <v>0</v>
      </c>
      <c r="AB61" s="140">
        <f>'Q1'!AC61+'Q2'!AC61+'Q3'!AC61+'Q4'!AB61</f>
        <v>0</v>
      </c>
      <c r="AC61" s="140">
        <f>'Q1'!AD61+'Q2'!AD61+'Q3'!AD61+'Q4'!AC61</f>
        <v>0</v>
      </c>
      <c r="AD61" s="140">
        <f>'Q1'!AE61+'Q2'!AE61+'Q3'!AE61+'Q4'!AD61</f>
        <v>0</v>
      </c>
      <c r="AE61" s="140">
        <f>'Q1'!AF61+'Q2'!AF61+'Q3'!AF61+'Q4'!AE61</f>
        <v>0</v>
      </c>
      <c r="AF61" s="140">
        <f>'Q1'!AG61+'Q2'!AG61+'Q3'!AG61+'Q4'!AF61</f>
        <v>0</v>
      </c>
      <c r="AG61" s="140">
        <f>'Q1'!AH61+'Q2'!AH61+'Q3'!AH61+'Q4'!AG61</f>
        <v>0</v>
      </c>
      <c r="AH61" s="140">
        <f>'Q1'!AI61+'Q2'!AI61+'Q3'!AI61+'Q4'!AH61</f>
        <v>0</v>
      </c>
      <c r="AI61" s="195">
        <f>'Q1'!AI61+'Q2'!AI61+'Q3'!AI61+'Q4'!AI61</f>
        <v>0</v>
      </c>
      <c r="AJ61" s="190">
        <f>'Q1'!AJ61+'Q2'!AJ61+'Q3'!AJ61+'Q4'!AJ61</f>
        <v>0</v>
      </c>
      <c r="AK61" s="196">
        <f t="shared" si="2"/>
        <v>0</v>
      </c>
      <c r="AL61" s="5"/>
      <c r="AN61" s="10">
        <f t="shared" si="3"/>
        <v>0</v>
      </c>
    </row>
    <row r="62" spans="1:40" x14ac:dyDescent="0.2">
      <c r="A62" s="220" t="s">
        <v>83</v>
      </c>
      <c r="B62" s="223">
        <v>241080</v>
      </c>
      <c r="C62" s="140">
        <f>+'Q1'!C62+'Q2'!C62+'Q3'!C62+'Q4'!C62</f>
        <v>3563</v>
      </c>
      <c r="D62" s="140">
        <f>+'Q1'!D62+'Q2'!D62+'Q3'!D62+'Q4'!D62</f>
        <v>0</v>
      </c>
      <c r="E62" s="140">
        <f>+'Q1'!E62+'Q2'!E62+'Q3'!E62+'Q4'!E62</f>
        <v>65</v>
      </c>
      <c r="F62" s="140">
        <f>+'Q1'!F62+'Q2'!F62+'Q3'!F62+'Q4'!F62</f>
        <v>340</v>
      </c>
      <c r="G62" s="140">
        <f>+'Q1'!G62+'Q2'!G62+'Q3'!G62+'Q4'!G62</f>
        <v>555</v>
      </c>
      <c r="H62" s="140">
        <f>+'Q1'!H62+'Q2'!H62+'Q3'!H62+'Q4'!H62</f>
        <v>540</v>
      </c>
      <c r="I62" s="140">
        <f>+'Q1'!I62+'Q2'!I62+'Q3'!I62+'Q4'!I62</f>
        <v>0</v>
      </c>
      <c r="J62" s="140">
        <f>+'Q1'!J62+'Q2'!J62+'Q3'!J62+'Q4'!J62</f>
        <v>0</v>
      </c>
      <c r="K62" s="140">
        <f>+'Q1'!K62+'Q2'!K62+'Q3'!K62+'Q4'!K62</f>
        <v>0</v>
      </c>
      <c r="L62" s="140">
        <f>+'Q1'!L62+'Q2'!L62+'Q3'!L62+'Q4'!L62</f>
        <v>0</v>
      </c>
      <c r="M62" s="140">
        <f>+'Q1'!M62+'Q2'!M62+'Q3'!M62+'Q4'!M62</f>
        <v>0</v>
      </c>
      <c r="N62" s="140">
        <f>+'Q1'!N62+'Q2'!N62+'Q3'!N62+'Q4'!N62</f>
        <v>0</v>
      </c>
      <c r="O62" s="140">
        <f>+'Q1'!O62+'Q2'!O62+'Q3'!O62+'Q4'!O62</f>
        <v>0</v>
      </c>
      <c r="P62" s="140">
        <f>+'Q1'!P62+'Q2'!P62+'Q3'!P62+'Q4'!P62</f>
        <v>0</v>
      </c>
      <c r="Q62" s="140">
        <f>+'Q1'!Q62+'Q2'!Q62+'Q3'!Q62+'Q4'!Q62</f>
        <v>340</v>
      </c>
      <c r="R62" s="140">
        <f>+'Q1'!R62+'Q2'!R62+'Q3'!R62+'Q4'!R62</f>
        <v>0</v>
      </c>
      <c r="S62" s="171">
        <f t="shared" si="0"/>
        <v>5403</v>
      </c>
      <c r="T62" s="140"/>
      <c r="U62" s="185">
        <f>'Q1'!U62+'Q2'!U62+'Q3'!U62+'Q4'!U62</f>
        <v>2992.92</v>
      </c>
      <c r="V62" s="181">
        <f>'Q1'!V62+'Q2'!V62+'Q3'!V62+'Q4'!V62</f>
        <v>570.08000000000004</v>
      </c>
      <c r="W62" s="170">
        <f t="shared" si="1"/>
        <v>3563</v>
      </c>
      <c r="X62" s="140"/>
      <c r="Y62" s="140">
        <f>'Q1'!Z62+'Q2'!Z62+'Q3'!Z62+'Q4'!Y62</f>
        <v>0</v>
      </c>
      <c r="Z62" s="140">
        <f>'Q1'!AA62+'Q2'!AA62+'Q3'!AA62+'Q4'!Z62</f>
        <v>0</v>
      </c>
      <c r="AA62" s="140">
        <f>'Q1'!AB62+'Q2'!AB62+'Q3'!AB62+'Q4'!AA62</f>
        <v>0</v>
      </c>
      <c r="AB62" s="140">
        <f>'Q1'!AC62+'Q2'!AC62+'Q3'!AC62+'Q4'!AB62</f>
        <v>0</v>
      </c>
      <c r="AC62" s="140">
        <f>'Q1'!AD62+'Q2'!AD62+'Q3'!AD62+'Q4'!AC62</f>
        <v>0</v>
      </c>
      <c r="AD62" s="140">
        <f>'Q1'!AE62+'Q2'!AE62+'Q3'!AE62+'Q4'!AD62</f>
        <v>0</v>
      </c>
      <c r="AE62" s="140">
        <f>'Q1'!AF62+'Q2'!AF62+'Q3'!AF62+'Q4'!AE62</f>
        <v>0</v>
      </c>
      <c r="AF62" s="140">
        <f>'Q1'!AG62+'Q2'!AG62+'Q3'!AG62+'Q4'!AF62</f>
        <v>0</v>
      </c>
      <c r="AG62" s="140">
        <f>'Q1'!AH62+'Q2'!AH62+'Q3'!AH62+'Q4'!AG62</f>
        <v>0</v>
      </c>
      <c r="AH62" s="140">
        <f>'Q1'!AI62+'Q2'!AI62+'Q3'!AI62+'Q4'!AH62</f>
        <v>277.5</v>
      </c>
      <c r="AI62" s="195">
        <f>'Q1'!AI62+'Q2'!AI62+'Q3'!AI62+'Q4'!AI62</f>
        <v>277.5</v>
      </c>
      <c r="AJ62" s="190">
        <f>'Q1'!AJ62+'Q2'!AJ62+'Q3'!AJ62+'Q4'!AJ62</f>
        <v>277.5</v>
      </c>
      <c r="AK62" s="196">
        <f t="shared" si="2"/>
        <v>555</v>
      </c>
      <c r="AL62" s="5"/>
      <c r="AN62" s="10">
        <f t="shared" si="3"/>
        <v>0</v>
      </c>
    </row>
    <row r="63" spans="1:40" x14ac:dyDescent="0.2">
      <c r="A63" s="16"/>
      <c r="B63" s="112"/>
      <c r="C63" s="140">
        <f>+'Q1'!C63+'Q2'!C63+'Q3'!C63+'Q4'!C63</f>
        <v>0</v>
      </c>
      <c r="D63" s="140">
        <f>+'Q1'!D63+'Q2'!D63+'Q3'!D63+'Q4'!D63</f>
        <v>0</v>
      </c>
      <c r="E63" s="140">
        <f>+'Q1'!E63+'Q2'!E63+'Q3'!E63+'Q4'!E63</f>
        <v>0</v>
      </c>
      <c r="F63" s="140">
        <f>+'Q1'!F63+'Q2'!F63+'Q3'!F63+'Q4'!F63</f>
        <v>0</v>
      </c>
      <c r="G63" s="140">
        <f>+'Q1'!G63+'Q2'!G63+'Q3'!G63+'Q4'!G63</f>
        <v>0</v>
      </c>
      <c r="H63" s="140">
        <f>+'Q1'!H63+'Q2'!H63+'Q3'!H63+'Q4'!H63</f>
        <v>0</v>
      </c>
      <c r="I63" s="140">
        <f>+'Q1'!I63+'Q2'!I63+'Q3'!I63+'Q4'!I63</f>
        <v>0</v>
      </c>
      <c r="J63" s="140">
        <f>+'Q1'!J63+'Q2'!J63+'Q3'!J63+'Q4'!J63</f>
        <v>0</v>
      </c>
      <c r="K63" s="140">
        <f>+'Q1'!K63+'Q2'!K63+'Q3'!K63+'Q4'!K63</f>
        <v>0</v>
      </c>
      <c r="L63" s="140">
        <f>+'Q1'!L63+'Q2'!L63+'Q3'!L63+'Q4'!L63</f>
        <v>0</v>
      </c>
      <c r="M63" s="140">
        <f>+'Q1'!M63+'Q2'!M63+'Q3'!M63+'Q4'!M63</f>
        <v>0</v>
      </c>
      <c r="N63" s="140">
        <f>+'Q1'!N63+'Q2'!N63+'Q3'!N63+'Q4'!N63</f>
        <v>0</v>
      </c>
      <c r="O63" s="140">
        <f>+'Q1'!O63+'Q2'!O63+'Q3'!O63+'Q4'!O63</f>
        <v>0</v>
      </c>
      <c r="P63" s="140">
        <f>+'Q1'!P63+'Q2'!P63+'Q3'!P63+'Q4'!P63</f>
        <v>0</v>
      </c>
      <c r="Q63" s="140">
        <f>+'Q1'!Q63+'Q2'!Q63+'Q3'!Q63+'Q4'!Q63</f>
        <v>0</v>
      </c>
      <c r="R63" s="140">
        <f>+'Q1'!R63+'Q2'!R63+'Q3'!R63+'Q4'!R63</f>
        <v>0</v>
      </c>
      <c r="S63" s="171">
        <f t="shared" si="0"/>
        <v>0</v>
      </c>
      <c r="T63" s="140"/>
      <c r="U63" s="185">
        <f>'Q1'!U63+'Q2'!U63+'Q3'!U63+'Q4'!U63</f>
        <v>0</v>
      </c>
      <c r="V63" s="181">
        <f>'Q1'!V63+'Q2'!V63+'Q3'!V63+'Q4'!V63</f>
        <v>0</v>
      </c>
      <c r="W63" s="170">
        <f t="shared" si="1"/>
        <v>0</v>
      </c>
      <c r="X63" s="140"/>
      <c r="Y63" s="140">
        <f>'Q1'!Z63+'Q2'!Z63+'Q3'!Z63+'Q4'!Y63</f>
        <v>0</v>
      </c>
      <c r="Z63" s="140">
        <f>'Q1'!AA63+'Q2'!AA63+'Q3'!AA63+'Q4'!Z63</f>
        <v>0</v>
      </c>
      <c r="AA63" s="140">
        <f>'Q1'!AB63+'Q2'!AB63+'Q3'!AB63+'Q4'!AA63</f>
        <v>0</v>
      </c>
      <c r="AB63" s="140">
        <f>'Q1'!AC63+'Q2'!AC63+'Q3'!AC63+'Q4'!AB63</f>
        <v>0</v>
      </c>
      <c r="AC63" s="140">
        <f>'Q1'!AD63+'Q2'!AD63+'Q3'!AD63+'Q4'!AC63</f>
        <v>0</v>
      </c>
      <c r="AD63" s="140">
        <f>'Q1'!AE63+'Q2'!AE63+'Q3'!AE63+'Q4'!AD63</f>
        <v>0</v>
      </c>
      <c r="AE63" s="140">
        <f>'Q1'!AF63+'Q2'!AF63+'Q3'!AF63+'Q4'!AE63</f>
        <v>0</v>
      </c>
      <c r="AF63" s="140">
        <f>'Q1'!AG63+'Q2'!AG63+'Q3'!AG63+'Q4'!AF63</f>
        <v>0</v>
      </c>
      <c r="AG63" s="140">
        <f>'Q1'!AH63+'Q2'!AH63+'Q3'!AH63+'Q4'!AG63</f>
        <v>0</v>
      </c>
      <c r="AH63" s="140">
        <f>'Q1'!AI63+'Q2'!AI63+'Q3'!AI63+'Q4'!AH63</f>
        <v>0</v>
      </c>
      <c r="AI63" s="195">
        <f>'Q1'!AI63+'Q2'!AI63+'Q3'!AI63+'Q4'!AI63</f>
        <v>0</v>
      </c>
      <c r="AJ63" s="190">
        <f>'Q1'!AJ63+'Q2'!AJ63+'Q3'!AJ63+'Q4'!AJ63</f>
        <v>0</v>
      </c>
      <c r="AK63" s="196">
        <f t="shared" si="2"/>
        <v>0</v>
      </c>
      <c r="AL63" s="5"/>
      <c r="AN63" s="10">
        <f t="shared" si="3"/>
        <v>0</v>
      </c>
    </row>
    <row r="64" spans="1:40" x14ac:dyDescent="0.2">
      <c r="A64" s="16"/>
      <c r="B64" s="112"/>
      <c r="C64" s="140">
        <f>+'Q1'!C64+'Q2'!C64+'Q3'!C64+'Q4'!C64</f>
        <v>0</v>
      </c>
      <c r="D64" s="140">
        <f>+'Q1'!D64+'Q2'!D64+'Q3'!D64+'Q4'!D64</f>
        <v>0</v>
      </c>
      <c r="E64" s="140">
        <f>+'Q1'!E64+'Q2'!E64+'Q3'!E64+'Q4'!E64</f>
        <v>0</v>
      </c>
      <c r="F64" s="140">
        <f>+'Q1'!F64+'Q2'!F64+'Q3'!F64+'Q4'!F64</f>
        <v>0</v>
      </c>
      <c r="G64" s="140">
        <f>+'Q1'!G64+'Q2'!G64+'Q3'!G64+'Q4'!G64</f>
        <v>0</v>
      </c>
      <c r="H64" s="140">
        <f>+'Q1'!H64+'Q2'!H64+'Q3'!H64+'Q4'!H64</f>
        <v>0</v>
      </c>
      <c r="I64" s="140">
        <f>+'Q1'!I64+'Q2'!I64+'Q3'!I64+'Q4'!I64</f>
        <v>0</v>
      </c>
      <c r="J64" s="140">
        <f>+'Q1'!J64+'Q2'!J64+'Q3'!J64+'Q4'!J64</f>
        <v>0</v>
      </c>
      <c r="K64" s="140">
        <f>+'Q1'!K64+'Q2'!K64+'Q3'!K64+'Q4'!K64</f>
        <v>0</v>
      </c>
      <c r="L64" s="140">
        <f>+'Q1'!L64+'Q2'!L64+'Q3'!L64+'Q4'!L64</f>
        <v>0</v>
      </c>
      <c r="M64" s="140">
        <f>+'Q1'!M64+'Q2'!M64+'Q3'!M64+'Q4'!M64</f>
        <v>0</v>
      </c>
      <c r="N64" s="140">
        <f>+'Q1'!N64+'Q2'!N64+'Q3'!N64+'Q4'!N64</f>
        <v>0</v>
      </c>
      <c r="O64" s="140">
        <f>+'Q1'!O64+'Q2'!O64+'Q3'!O64+'Q4'!O64</f>
        <v>0</v>
      </c>
      <c r="P64" s="140">
        <f>+'Q1'!P64+'Q2'!P64+'Q3'!P64+'Q4'!P64</f>
        <v>0</v>
      </c>
      <c r="Q64" s="140">
        <f>+'Q1'!Q64+'Q2'!Q64+'Q3'!Q64+'Q4'!Q64</f>
        <v>0</v>
      </c>
      <c r="R64" s="140">
        <f>+'Q1'!R64+'Q2'!R64+'Q3'!R64+'Q4'!R64</f>
        <v>0</v>
      </c>
      <c r="S64" s="171">
        <f t="shared" si="0"/>
        <v>0</v>
      </c>
      <c r="T64" s="140"/>
      <c r="U64" s="185">
        <f>'Q1'!U64+'Q2'!U64+'Q3'!U64+'Q4'!U64</f>
        <v>0</v>
      </c>
      <c r="V64" s="181">
        <f>'Q1'!V64+'Q2'!V64+'Q3'!V64+'Q4'!V64</f>
        <v>0</v>
      </c>
      <c r="W64" s="170">
        <f t="shared" si="1"/>
        <v>0</v>
      </c>
      <c r="X64" s="140"/>
      <c r="Y64" s="140">
        <f>'Q1'!Z64+'Q2'!Z64+'Q3'!Z64+'Q4'!Y64</f>
        <v>0</v>
      </c>
      <c r="Z64" s="140">
        <f>'Q1'!AA64+'Q2'!AA64+'Q3'!AA64+'Q4'!Z64</f>
        <v>0</v>
      </c>
      <c r="AA64" s="140">
        <f>'Q1'!AB64+'Q2'!AB64+'Q3'!AB64+'Q4'!AA64</f>
        <v>0</v>
      </c>
      <c r="AB64" s="140">
        <f>'Q1'!AC64+'Q2'!AC64+'Q3'!AC64+'Q4'!AB64</f>
        <v>0</v>
      </c>
      <c r="AC64" s="140">
        <f>'Q1'!AD64+'Q2'!AD64+'Q3'!AD64+'Q4'!AC64</f>
        <v>0</v>
      </c>
      <c r="AD64" s="140">
        <f>'Q1'!AE64+'Q2'!AE64+'Q3'!AE64+'Q4'!AD64</f>
        <v>0</v>
      </c>
      <c r="AE64" s="140">
        <f>'Q1'!AF64+'Q2'!AF64+'Q3'!AF64+'Q4'!AE64</f>
        <v>0</v>
      </c>
      <c r="AF64" s="140">
        <f>'Q1'!AG64+'Q2'!AG64+'Q3'!AG64+'Q4'!AF64</f>
        <v>0</v>
      </c>
      <c r="AG64" s="140">
        <f>'Q1'!AH64+'Q2'!AH64+'Q3'!AH64+'Q4'!AG64</f>
        <v>0</v>
      </c>
      <c r="AH64" s="140">
        <f>'Q1'!AI64+'Q2'!AI64+'Q3'!AI64+'Q4'!AH64</f>
        <v>0</v>
      </c>
      <c r="AI64" s="195">
        <f>'Q1'!AI64+'Q2'!AI64+'Q3'!AI64+'Q4'!AI64</f>
        <v>0</v>
      </c>
      <c r="AJ64" s="190">
        <f>'Q1'!AJ64+'Q2'!AJ64+'Q3'!AJ64+'Q4'!AJ64</f>
        <v>0</v>
      </c>
      <c r="AK64" s="196">
        <f t="shared" si="2"/>
        <v>0</v>
      </c>
      <c r="AL64" s="5"/>
      <c r="AN64" s="10">
        <f t="shared" si="3"/>
        <v>0</v>
      </c>
    </row>
    <row r="65" spans="1:41" x14ac:dyDescent="0.2">
      <c r="A65" s="16"/>
      <c r="B65" s="112"/>
      <c r="C65" s="140">
        <f>+'Q1'!C65+'Q2'!C65+'Q3'!C65+'Q4'!C65</f>
        <v>0</v>
      </c>
      <c r="D65" s="140">
        <f>+'Q1'!D65+'Q2'!D65+'Q3'!D65+'Q4'!D65</f>
        <v>0</v>
      </c>
      <c r="E65" s="140">
        <f>+'Q1'!E65+'Q2'!E65+'Q3'!E65+'Q4'!E65</f>
        <v>0</v>
      </c>
      <c r="F65" s="140">
        <f>+'Q1'!F65+'Q2'!F65+'Q3'!F65+'Q4'!F65</f>
        <v>0</v>
      </c>
      <c r="G65" s="140">
        <f>+'Q1'!G65+'Q2'!G65+'Q3'!G65+'Q4'!G65</f>
        <v>0</v>
      </c>
      <c r="H65" s="140">
        <f>+'Q1'!H65+'Q2'!H65+'Q3'!H65+'Q4'!H65</f>
        <v>0</v>
      </c>
      <c r="I65" s="140">
        <f>+'Q1'!I65+'Q2'!I65+'Q3'!I65+'Q4'!I65</f>
        <v>0</v>
      </c>
      <c r="J65" s="140">
        <f>+'Q1'!J65+'Q2'!J65+'Q3'!J65+'Q4'!J65</f>
        <v>0</v>
      </c>
      <c r="K65" s="140">
        <f>+'Q1'!K65+'Q2'!K65+'Q3'!K65+'Q4'!K65</f>
        <v>0</v>
      </c>
      <c r="L65" s="140">
        <f>+'Q1'!L65+'Q2'!L65+'Q3'!L65+'Q4'!L65</f>
        <v>0</v>
      </c>
      <c r="M65" s="140">
        <f>+'Q1'!M65+'Q2'!M65+'Q3'!M65+'Q4'!M65</f>
        <v>0</v>
      </c>
      <c r="N65" s="140">
        <f>+'Q1'!N65+'Q2'!N65+'Q3'!N65+'Q4'!N65</f>
        <v>0</v>
      </c>
      <c r="O65" s="140">
        <f>+'Q1'!O65+'Q2'!O65+'Q3'!O65+'Q4'!O65</f>
        <v>0</v>
      </c>
      <c r="P65" s="140">
        <f>+'Q1'!P65+'Q2'!P65+'Q3'!P65+'Q4'!P65</f>
        <v>0</v>
      </c>
      <c r="Q65" s="140">
        <f>+'Q1'!Q65+'Q2'!Q65+'Q3'!Q65+'Q4'!Q65</f>
        <v>0</v>
      </c>
      <c r="R65" s="140">
        <f>+'Q1'!R65+'Q2'!R65+'Q3'!R65+'Q4'!R65</f>
        <v>0</v>
      </c>
      <c r="S65" s="171">
        <f t="shared" si="0"/>
        <v>0</v>
      </c>
      <c r="T65" s="140"/>
      <c r="U65" s="185">
        <f>'Q1'!U65+'Q2'!U65+'Q3'!U65+'Q4'!U65</f>
        <v>0</v>
      </c>
      <c r="V65" s="181">
        <f>'Q1'!V65+'Q2'!V65+'Q3'!V65+'Q4'!V65</f>
        <v>0</v>
      </c>
      <c r="W65" s="170">
        <f t="shared" si="1"/>
        <v>0</v>
      </c>
      <c r="X65" s="140"/>
      <c r="Y65" s="140">
        <f>'Q1'!Z65+'Q2'!Z65+'Q3'!Z65+'Q4'!Y65</f>
        <v>0</v>
      </c>
      <c r="Z65" s="140">
        <f>'Q1'!AA65+'Q2'!AA65+'Q3'!AA65+'Q4'!Z65</f>
        <v>0</v>
      </c>
      <c r="AA65" s="140">
        <f>'Q1'!AB65+'Q2'!AB65+'Q3'!AB65+'Q4'!AA65</f>
        <v>0</v>
      </c>
      <c r="AB65" s="140">
        <f>'Q1'!AC65+'Q2'!AC65+'Q3'!AC65+'Q4'!AB65</f>
        <v>0</v>
      </c>
      <c r="AC65" s="140">
        <f>'Q1'!AD65+'Q2'!AD65+'Q3'!AD65+'Q4'!AC65</f>
        <v>0</v>
      </c>
      <c r="AD65" s="140">
        <f>'Q1'!AE65+'Q2'!AE65+'Q3'!AE65+'Q4'!AD65</f>
        <v>0</v>
      </c>
      <c r="AE65" s="140">
        <f>'Q1'!AF65+'Q2'!AF65+'Q3'!AF65+'Q4'!AE65</f>
        <v>0</v>
      </c>
      <c r="AF65" s="140">
        <f>'Q1'!AG65+'Q2'!AG65+'Q3'!AG65+'Q4'!AF65</f>
        <v>0</v>
      </c>
      <c r="AG65" s="140">
        <f>'Q1'!AH65+'Q2'!AH65+'Q3'!AH65+'Q4'!AG65</f>
        <v>0</v>
      </c>
      <c r="AH65" s="140">
        <f>'Q1'!AI65+'Q2'!AI65+'Q3'!AI65+'Q4'!AH65</f>
        <v>0</v>
      </c>
      <c r="AI65" s="195">
        <f>'Q1'!AI65+'Q2'!AI65+'Q3'!AI65+'Q4'!AI65</f>
        <v>0</v>
      </c>
      <c r="AJ65" s="190">
        <f>'Q1'!AJ65+'Q2'!AJ65+'Q3'!AJ65+'Q4'!AJ65</f>
        <v>0</v>
      </c>
      <c r="AK65" s="196">
        <f t="shared" si="2"/>
        <v>0</v>
      </c>
      <c r="AL65" s="5"/>
      <c r="AN65" s="10">
        <f t="shared" si="3"/>
        <v>0</v>
      </c>
    </row>
    <row r="66" spans="1:41" x14ac:dyDescent="0.2">
      <c r="A66" s="16"/>
      <c r="B66" s="112"/>
      <c r="C66" s="140">
        <f>+'Q1'!C66+'Q2'!C66+'Q3'!C66+'Q4'!C66</f>
        <v>0</v>
      </c>
      <c r="D66" s="140">
        <f>+'Q1'!D66+'Q2'!D66+'Q3'!D66+'Q4'!D66</f>
        <v>0</v>
      </c>
      <c r="E66" s="140">
        <f>+'Q1'!E66+'Q2'!E66+'Q3'!E66+'Q4'!E66</f>
        <v>0</v>
      </c>
      <c r="F66" s="140">
        <f>+'Q1'!F66+'Q2'!F66+'Q3'!F66+'Q4'!F66</f>
        <v>0</v>
      </c>
      <c r="G66" s="140">
        <f>+'Q1'!G66+'Q2'!G66+'Q3'!G66+'Q4'!G66</f>
        <v>0</v>
      </c>
      <c r="H66" s="140">
        <f>+'Q1'!H66+'Q2'!H66+'Q3'!H66+'Q4'!H66</f>
        <v>0</v>
      </c>
      <c r="I66" s="140">
        <f>+'Q1'!I66+'Q2'!I66+'Q3'!I66+'Q4'!I66</f>
        <v>0</v>
      </c>
      <c r="J66" s="140">
        <f>+'Q1'!J66+'Q2'!J66+'Q3'!J66+'Q4'!J66</f>
        <v>0</v>
      </c>
      <c r="K66" s="140">
        <f>+'Q1'!K66+'Q2'!K66+'Q3'!K66+'Q4'!K66</f>
        <v>0</v>
      </c>
      <c r="L66" s="140">
        <f>+'Q1'!L66+'Q2'!L66+'Q3'!L66+'Q4'!L66</f>
        <v>0</v>
      </c>
      <c r="M66" s="140">
        <f>+'Q1'!M66+'Q2'!M66+'Q3'!M66+'Q4'!M66</f>
        <v>0</v>
      </c>
      <c r="N66" s="140">
        <f>+'Q1'!N66+'Q2'!N66+'Q3'!N66+'Q4'!N66</f>
        <v>0</v>
      </c>
      <c r="O66" s="140">
        <f>+'Q1'!O66+'Q2'!O66+'Q3'!O66+'Q4'!O66</f>
        <v>0</v>
      </c>
      <c r="P66" s="140">
        <f>+'Q1'!P66+'Q2'!P66+'Q3'!P66+'Q4'!P66</f>
        <v>0</v>
      </c>
      <c r="Q66" s="140">
        <f>+'Q1'!Q66+'Q2'!Q66+'Q3'!Q66+'Q4'!Q66</f>
        <v>0</v>
      </c>
      <c r="R66" s="140">
        <f>+'Q1'!R66+'Q2'!R66+'Q3'!R66+'Q4'!R66</f>
        <v>0</v>
      </c>
      <c r="S66" s="171">
        <f t="shared" si="0"/>
        <v>0</v>
      </c>
      <c r="T66" s="140"/>
      <c r="U66" s="185">
        <f>'Q1'!U66+'Q2'!U66+'Q3'!U66+'Q4'!U66</f>
        <v>0</v>
      </c>
      <c r="V66" s="181">
        <f>'Q1'!V66+'Q2'!V66+'Q3'!V66+'Q4'!V66</f>
        <v>0</v>
      </c>
      <c r="W66" s="170">
        <f t="shared" si="1"/>
        <v>0</v>
      </c>
      <c r="X66" s="140"/>
      <c r="Y66" s="140">
        <f>'Q1'!Z66+'Q2'!Z66+'Q3'!Z66+'Q4'!Y66</f>
        <v>0</v>
      </c>
      <c r="Z66" s="140">
        <f>'Q1'!AA66+'Q2'!AA66+'Q3'!AA66+'Q4'!Z66</f>
        <v>0</v>
      </c>
      <c r="AA66" s="140">
        <f>'Q1'!AB66+'Q2'!AB66+'Q3'!AB66+'Q4'!AA66</f>
        <v>0</v>
      </c>
      <c r="AB66" s="140">
        <f>'Q1'!AC66+'Q2'!AC66+'Q3'!AC66+'Q4'!AB66</f>
        <v>0</v>
      </c>
      <c r="AC66" s="140">
        <f>'Q1'!AD66+'Q2'!AD66+'Q3'!AD66+'Q4'!AC66</f>
        <v>0</v>
      </c>
      <c r="AD66" s="140">
        <f>'Q1'!AE66+'Q2'!AE66+'Q3'!AE66+'Q4'!AD66</f>
        <v>0</v>
      </c>
      <c r="AE66" s="140">
        <f>'Q1'!AF66+'Q2'!AF66+'Q3'!AF66+'Q4'!AE66</f>
        <v>0</v>
      </c>
      <c r="AF66" s="140">
        <f>'Q1'!AG66+'Q2'!AG66+'Q3'!AG66+'Q4'!AF66</f>
        <v>0</v>
      </c>
      <c r="AG66" s="140">
        <f>'Q1'!AH66+'Q2'!AH66+'Q3'!AH66+'Q4'!AG66</f>
        <v>0</v>
      </c>
      <c r="AH66" s="140">
        <f>'Q1'!AI66+'Q2'!AI66+'Q3'!AI66+'Q4'!AH66</f>
        <v>0</v>
      </c>
      <c r="AI66" s="195">
        <f>'Q1'!AI66+'Q2'!AI66+'Q3'!AI66+'Q4'!AI66</f>
        <v>0</v>
      </c>
      <c r="AJ66" s="190">
        <f>'Q1'!AJ66+'Q2'!AJ66+'Q3'!AJ66+'Q4'!AJ66</f>
        <v>0</v>
      </c>
      <c r="AK66" s="196">
        <f t="shared" si="2"/>
        <v>0</v>
      </c>
      <c r="AL66" s="5"/>
      <c r="AN66" s="10">
        <f t="shared" si="3"/>
        <v>0</v>
      </c>
    </row>
    <row r="67" spans="1:41" x14ac:dyDescent="0.2">
      <c r="A67" s="16"/>
      <c r="B67" s="112"/>
      <c r="C67" s="140">
        <f>+'Q1'!C67+'Q2'!C67+'Q3'!C67+'Q4'!C67</f>
        <v>0</v>
      </c>
      <c r="D67" s="140">
        <f>+'Q1'!D67+'Q2'!D67+'Q3'!D67+'Q4'!D67</f>
        <v>0</v>
      </c>
      <c r="E67" s="140">
        <f>+'Q1'!E67+'Q2'!E67+'Q3'!E67+'Q4'!E67</f>
        <v>0</v>
      </c>
      <c r="F67" s="140">
        <f>+'Q1'!F67+'Q2'!F67+'Q3'!F67+'Q4'!F67</f>
        <v>0</v>
      </c>
      <c r="G67" s="140">
        <f>+'Q1'!G67+'Q2'!G67+'Q3'!G67+'Q4'!G67</f>
        <v>0</v>
      </c>
      <c r="H67" s="140">
        <f>+'Q1'!H67+'Q2'!H67+'Q3'!H67+'Q4'!H67</f>
        <v>0</v>
      </c>
      <c r="I67" s="140">
        <f>+'Q1'!I67+'Q2'!I67+'Q3'!I67+'Q4'!I67</f>
        <v>0</v>
      </c>
      <c r="J67" s="140">
        <f>+'Q1'!J67+'Q2'!J67+'Q3'!J67+'Q4'!J67</f>
        <v>0</v>
      </c>
      <c r="K67" s="140">
        <f>+'Q1'!K67+'Q2'!K67+'Q3'!K67+'Q4'!K67</f>
        <v>0</v>
      </c>
      <c r="L67" s="140">
        <f>+'Q1'!L67+'Q2'!L67+'Q3'!L67+'Q4'!L67</f>
        <v>0</v>
      </c>
      <c r="M67" s="140">
        <f>+'Q1'!M67+'Q2'!M67+'Q3'!M67+'Q4'!M67</f>
        <v>0</v>
      </c>
      <c r="N67" s="140">
        <f>+'Q1'!N67+'Q2'!N67+'Q3'!N67+'Q4'!N67</f>
        <v>0</v>
      </c>
      <c r="O67" s="140">
        <f>+'Q1'!O67+'Q2'!O67+'Q3'!O67+'Q4'!O67</f>
        <v>0</v>
      </c>
      <c r="P67" s="140">
        <f>+'Q1'!P67+'Q2'!P67+'Q3'!P67+'Q4'!P67</f>
        <v>0</v>
      </c>
      <c r="Q67" s="140">
        <f>+'Q1'!Q67+'Q2'!Q67+'Q3'!Q67+'Q4'!Q67</f>
        <v>0</v>
      </c>
      <c r="R67" s="140">
        <f>+'Q1'!R67+'Q2'!R67+'Q3'!R67+'Q4'!R67</f>
        <v>0</v>
      </c>
      <c r="S67" s="171">
        <f t="shared" si="0"/>
        <v>0</v>
      </c>
      <c r="T67" s="140"/>
      <c r="U67" s="185">
        <f>'Q1'!U67+'Q2'!U67+'Q3'!U67+'Q4'!U67</f>
        <v>0</v>
      </c>
      <c r="V67" s="181">
        <f>'Q1'!V67+'Q2'!V67+'Q3'!V67+'Q4'!V67</f>
        <v>0</v>
      </c>
      <c r="W67" s="170">
        <f t="shared" si="1"/>
        <v>0</v>
      </c>
      <c r="X67" s="140"/>
      <c r="Y67" s="140">
        <f>'Q1'!Z67+'Q2'!Z67+'Q3'!Z67+'Q4'!Y67</f>
        <v>0</v>
      </c>
      <c r="Z67" s="140">
        <f>'Q1'!AA67+'Q2'!AA67+'Q3'!AA67+'Q4'!Z67</f>
        <v>0</v>
      </c>
      <c r="AA67" s="140">
        <f>'Q1'!AB67+'Q2'!AB67+'Q3'!AB67+'Q4'!AA67</f>
        <v>0</v>
      </c>
      <c r="AB67" s="140">
        <f>'Q1'!AC67+'Q2'!AC67+'Q3'!AC67+'Q4'!AB67</f>
        <v>0</v>
      </c>
      <c r="AC67" s="140">
        <f>'Q1'!AD67+'Q2'!AD67+'Q3'!AD67+'Q4'!AC67</f>
        <v>0</v>
      </c>
      <c r="AD67" s="140">
        <f>'Q1'!AE67+'Q2'!AE67+'Q3'!AE67+'Q4'!AD67</f>
        <v>0</v>
      </c>
      <c r="AE67" s="140">
        <f>'Q1'!AF67+'Q2'!AF67+'Q3'!AF67+'Q4'!AE67</f>
        <v>0</v>
      </c>
      <c r="AF67" s="140">
        <f>'Q1'!AG67+'Q2'!AG67+'Q3'!AG67+'Q4'!AF67</f>
        <v>0</v>
      </c>
      <c r="AG67" s="140">
        <f>'Q1'!AH67+'Q2'!AH67+'Q3'!AH67+'Q4'!AG67</f>
        <v>0</v>
      </c>
      <c r="AH67" s="140">
        <f>'Q1'!AI67+'Q2'!AI67+'Q3'!AI67+'Q4'!AH67</f>
        <v>0</v>
      </c>
      <c r="AI67" s="195">
        <f>'Q1'!AI67+'Q2'!AI67+'Q3'!AI67+'Q4'!AI67</f>
        <v>0</v>
      </c>
      <c r="AJ67" s="190">
        <f>'Q1'!AJ67+'Q2'!AJ67+'Q3'!AJ67+'Q4'!AJ67</f>
        <v>0</v>
      </c>
      <c r="AK67" s="196">
        <f t="shared" si="2"/>
        <v>0</v>
      </c>
      <c r="AL67" s="5"/>
      <c r="AN67" s="10">
        <f t="shared" si="3"/>
        <v>0</v>
      </c>
    </row>
    <row r="68" spans="1:41" x14ac:dyDescent="0.2">
      <c r="A68" s="16"/>
      <c r="B68" s="112"/>
      <c r="C68" s="140">
        <f>+'Q1'!C68+'Q2'!C68+'Q3'!C68+'Q4'!C68</f>
        <v>0</v>
      </c>
      <c r="D68" s="140">
        <f>+'Q1'!D68+'Q2'!D68+'Q3'!D68+'Q4'!D68</f>
        <v>0</v>
      </c>
      <c r="E68" s="140">
        <f>+'Q1'!E68+'Q2'!E68+'Q3'!E68+'Q4'!E68</f>
        <v>0</v>
      </c>
      <c r="F68" s="140">
        <f>+'Q1'!F68+'Q2'!F68+'Q3'!F68+'Q4'!F68</f>
        <v>0</v>
      </c>
      <c r="G68" s="140">
        <f>+'Q1'!G68+'Q2'!G68+'Q3'!G68+'Q4'!G68</f>
        <v>0</v>
      </c>
      <c r="H68" s="140">
        <f>+'Q1'!H68+'Q2'!H68+'Q3'!H68+'Q4'!H68</f>
        <v>0</v>
      </c>
      <c r="I68" s="140">
        <f>+'Q1'!I68+'Q2'!I68+'Q3'!I68+'Q4'!I68</f>
        <v>0</v>
      </c>
      <c r="J68" s="140">
        <f>+'Q1'!J68+'Q2'!J68+'Q3'!J68+'Q4'!J68</f>
        <v>0</v>
      </c>
      <c r="K68" s="140">
        <f>+'Q1'!K68+'Q2'!K68+'Q3'!K68+'Q4'!K68</f>
        <v>0</v>
      </c>
      <c r="L68" s="140">
        <f>+'Q1'!L68+'Q2'!L68+'Q3'!L68+'Q4'!L68</f>
        <v>0</v>
      </c>
      <c r="M68" s="140">
        <f>+'Q1'!M68+'Q2'!M68+'Q3'!M68+'Q4'!M68</f>
        <v>0</v>
      </c>
      <c r="N68" s="140">
        <f>+'Q1'!N68+'Q2'!N68+'Q3'!N68+'Q4'!N68</f>
        <v>0</v>
      </c>
      <c r="O68" s="140">
        <f>+'Q1'!O68+'Q2'!O68+'Q3'!O68+'Q4'!O68</f>
        <v>0</v>
      </c>
      <c r="P68" s="140">
        <f>+'Q1'!P68+'Q2'!P68+'Q3'!P68+'Q4'!P68</f>
        <v>0</v>
      </c>
      <c r="Q68" s="140">
        <f>+'Q1'!Q68+'Q2'!Q68+'Q3'!Q68+'Q4'!Q68</f>
        <v>0</v>
      </c>
      <c r="R68" s="140">
        <f>+'Q1'!R68+'Q2'!R68+'Q3'!R68+'Q4'!R68</f>
        <v>0</v>
      </c>
      <c r="S68" s="171">
        <f t="shared" si="0"/>
        <v>0</v>
      </c>
      <c r="T68" s="140"/>
      <c r="U68" s="185">
        <f>'Q1'!U68+'Q2'!U68+'Q3'!U68+'Q4'!U68</f>
        <v>0</v>
      </c>
      <c r="V68" s="181">
        <f>'Q1'!V68+'Q2'!V68+'Q3'!V68+'Q4'!V68</f>
        <v>0</v>
      </c>
      <c r="W68" s="170">
        <f t="shared" si="1"/>
        <v>0</v>
      </c>
      <c r="X68" s="140"/>
      <c r="Y68" s="140">
        <f>'Q1'!Z68+'Q2'!Z68+'Q3'!Z68+'Q4'!Y68</f>
        <v>0</v>
      </c>
      <c r="Z68" s="140">
        <f>'Q1'!AA68+'Q2'!AA68+'Q3'!AA68+'Q4'!Z68</f>
        <v>0</v>
      </c>
      <c r="AA68" s="140">
        <f>'Q1'!AB68+'Q2'!AB68+'Q3'!AB68+'Q4'!AA68</f>
        <v>0</v>
      </c>
      <c r="AB68" s="140">
        <f>'Q1'!AC68+'Q2'!AC68+'Q3'!AC68+'Q4'!AB68</f>
        <v>0</v>
      </c>
      <c r="AC68" s="140">
        <f>'Q1'!AD68+'Q2'!AD68+'Q3'!AD68+'Q4'!AC68</f>
        <v>0</v>
      </c>
      <c r="AD68" s="140">
        <f>'Q1'!AE68+'Q2'!AE68+'Q3'!AE68+'Q4'!AD68</f>
        <v>0</v>
      </c>
      <c r="AE68" s="140">
        <f>'Q1'!AF68+'Q2'!AF68+'Q3'!AF68+'Q4'!AE68</f>
        <v>0</v>
      </c>
      <c r="AF68" s="140">
        <f>'Q1'!AG68+'Q2'!AG68+'Q3'!AG68+'Q4'!AF68</f>
        <v>0</v>
      </c>
      <c r="AG68" s="140">
        <f>'Q1'!AH68+'Q2'!AH68+'Q3'!AH68+'Q4'!AG68</f>
        <v>0</v>
      </c>
      <c r="AH68" s="140">
        <f>'Q1'!AI68+'Q2'!AI68+'Q3'!AI68+'Q4'!AH68</f>
        <v>0</v>
      </c>
      <c r="AI68" s="195">
        <f>'Q1'!AI68+'Q2'!AI68+'Q3'!AI68+'Q4'!AI68</f>
        <v>0</v>
      </c>
      <c r="AJ68" s="190">
        <f>'Q1'!AJ68+'Q2'!AJ68+'Q3'!AJ68+'Q4'!AJ68</f>
        <v>0</v>
      </c>
      <c r="AK68" s="196">
        <f t="shared" si="2"/>
        <v>0</v>
      </c>
      <c r="AL68" s="5"/>
      <c r="AN68" s="10">
        <f t="shared" si="3"/>
        <v>0</v>
      </c>
    </row>
    <row r="69" spans="1:41" x14ac:dyDescent="0.2">
      <c r="A69" s="16"/>
      <c r="B69" s="112"/>
      <c r="C69" s="140">
        <f>+'Q1'!C69+'Q2'!C69+'Q3'!C69+'Q4'!C69</f>
        <v>0</v>
      </c>
      <c r="D69" s="140">
        <f>+'Q1'!D69+'Q2'!D69+'Q3'!D69+'Q4'!D69</f>
        <v>0</v>
      </c>
      <c r="E69" s="140">
        <f>+'Q1'!E69+'Q2'!E69+'Q3'!E69+'Q4'!E69</f>
        <v>0</v>
      </c>
      <c r="F69" s="140">
        <f>+'Q1'!F69+'Q2'!F69+'Q3'!F69+'Q4'!F69</f>
        <v>0</v>
      </c>
      <c r="G69" s="140">
        <f>+'Q1'!G69+'Q2'!G69+'Q3'!G69+'Q4'!G69</f>
        <v>0</v>
      </c>
      <c r="H69" s="140">
        <f>+'Q1'!H69+'Q2'!H69+'Q3'!H69+'Q4'!H69</f>
        <v>0</v>
      </c>
      <c r="I69" s="140">
        <f>+'Q1'!I69+'Q2'!I69+'Q3'!I69+'Q4'!I69</f>
        <v>0</v>
      </c>
      <c r="J69" s="140">
        <f>+'Q1'!J69+'Q2'!J69+'Q3'!J69+'Q4'!J69</f>
        <v>0</v>
      </c>
      <c r="K69" s="140">
        <f>+'Q1'!K69+'Q2'!K69+'Q3'!K69+'Q4'!K69</f>
        <v>0</v>
      </c>
      <c r="L69" s="140">
        <f>+'Q1'!L69+'Q2'!L69+'Q3'!L69+'Q4'!L69</f>
        <v>0</v>
      </c>
      <c r="M69" s="140">
        <f>+'Q1'!M69+'Q2'!M69+'Q3'!M69+'Q4'!M69</f>
        <v>0</v>
      </c>
      <c r="N69" s="140">
        <f>+'Q1'!N69+'Q2'!N69+'Q3'!N69+'Q4'!N69</f>
        <v>0</v>
      </c>
      <c r="O69" s="140">
        <f>+'Q1'!O69+'Q2'!O69+'Q3'!O69+'Q4'!O69</f>
        <v>0</v>
      </c>
      <c r="P69" s="140">
        <f>+'Q1'!P69+'Q2'!P69+'Q3'!P69+'Q4'!P69</f>
        <v>0</v>
      </c>
      <c r="Q69" s="140">
        <f>+'Q1'!Q69+'Q2'!Q69+'Q3'!Q69+'Q4'!Q69</f>
        <v>0</v>
      </c>
      <c r="R69" s="140">
        <f>+'Q1'!R69+'Q2'!R69+'Q3'!R69+'Q4'!R69</f>
        <v>0</v>
      </c>
      <c r="S69" s="171">
        <f t="shared" si="0"/>
        <v>0</v>
      </c>
      <c r="T69" s="140"/>
      <c r="U69" s="185">
        <f>'Q1'!U69+'Q2'!U69+'Q3'!U69+'Q4'!U69</f>
        <v>0</v>
      </c>
      <c r="V69" s="181">
        <f>'Q1'!V69+'Q2'!V69+'Q3'!V69+'Q4'!V69</f>
        <v>0</v>
      </c>
      <c r="W69" s="170">
        <f t="shared" si="1"/>
        <v>0</v>
      </c>
      <c r="X69" s="140"/>
      <c r="Y69" s="140">
        <f>'Q1'!Z69+'Q2'!Z69+'Q3'!Z69+'Q4'!Y69</f>
        <v>0</v>
      </c>
      <c r="Z69" s="140">
        <f>'Q1'!AA69+'Q2'!AA69+'Q3'!AA69+'Q4'!Z69</f>
        <v>0</v>
      </c>
      <c r="AA69" s="140">
        <f>'Q1'!AB69+'Q2'!AB69+'Q3'!AB69+'Q4'!AA69</f>
        <v>0</v>
      </c>
      <c r="AB69" s="140">
        <f>'Q1'!AC69+'Q2'!AC69+'Q3'!AC69+'Q4'!AB69</f>
        <v>0</v>
      </c>
      <c r="AC69" s="140">
        <f>'Q1'!AD69+'Q2'!AD69+'Q3'!AD69+'Q4'!AC69</f>
        <v>0</v>
      </c>
      <c r="AD69" s="140">
        <f>'Q1'!AE69+'Q2'!AE69+'Q3'!AE69+'Q4'!AD69</f>
        <v>0</v>
      </c>
      <c r="AE69" s="140">
        <f>'Q1'!AF69+'Q2'!AF69+'Q3'!AF69+'Q4'!AE69</f>
        <v>0</v>
      </c>
      <c r="AF69" s="140">
        <f>'Q1'!AG69+'Q2'!AG69+'Q3'!AG69+'Q4'!AF69</f>
        <v>0</v>
      </c>
      <c r="AG69" s="140">
        <f>'Q1'!AH69+'Q2'!AH69+'Q3'!AH69+'Q4'!AG69</f>
        <v>0</v>
      </c>
      <c r="AH69" s="140">
        <f>'Q1'!AI69+'Q2'!AI69+'Q3'!AI69+'Q4'!AH69</f>
        <v>0</v>
      </c>
      <c r="AI69" s="195">
        <f>'Q1'!AI69+'Q2'!AI69+'Q3'!AI69+'Q4'!AI69</f>
        <v>0</v>
      </c>
      <c r="AJ69" s="190">
        <f>'Q1'!AJ69+'Q2'!AJ69+'Q3'!AJ69+'Q4'!AJ69</f>
        <v>0</v>
      </c>
      <c r="AK69" s="196">
        <f t="shared" si="2"/>
        <v>0</v>
      </c>
      <c r="AL69" s="5"/>
      <c r="AN69" s="10">
        <f t="shared" si="3"/>
        <v>0</v>
      </c>
    </row>
    <row r="70" spans="1:41" x14ac:dyDescent="0.2">
      <c r="A70" s="16"/>
      <c r="B70" s="112"/>
      <c r="C70" s="140">
        <f>+'Q1'!C70+'Q2'!C70+'Q3'!C70+'Q4'!C70</f>
        <v>0</v>
      </c>
      <c r="D70" s="140">
        <f>+'Q1'!D70+'Q2'!D70+'Q3'!D70+'Q4'!D70</f>
        <v>0</v>
      </c>
      <c r="E70" s="140">
        <f>+'Q1'!E70+'Q2'!E70+'Q3'!E70+'Q4'!E70</f>
        <v>0</v>
      </c>
      <c r="F70" s="140">
        <f>+'Q1'!F70+'Q2'!F70+'Q3'!F70+'Q4'!F70</f>
        <v>0</v>
      </c>
      <c r="G70" s="140">
        <f>+'Q1'!G70+'Q2'!G70+'Q3'!G70+'Q4'!G70</f>
        <v>0</v>
      </c>
      <c r="H70" s="140">
        <f>+'Q1'!H70+'Q2'!H70+'Q3'!H70+'Q4'!H70</f>
        <v>0</v>
      </c>
      <c r="I70" s="140">
        <f>+'Q1'!I70+'Q2'!I70+'Q3'!I70+'Q4'!I70</f>
        <v>0</v>
      </c>
      <c r="J70" s="140">
        <f>+'Q1'!J70+'Q2'!J70+'Q3'!J70+'Q4'!J70</f>
        <v>0</v>
      </c>
      <c r="K70" s="140">
        <f>+'Q1'!K70+'Q2'!K70+'Q3'!K70+'Q4'!K70</f>
        <v>0</v>
      </c>
      <c r="L70" s="140">
        <f>+'Q1'!L70+'Q2'!L70+'Q3'!L70+'Q4'!L70</f>
        <v>0</v>
      </c>
      <c r="M70" s="140">
        <f>+'Q1'!M70+'Q2'!M70+'Q3'!M70+'Q4'!M70</f>
        <v>0</v>
      </c>
      <c r="N70" s="140">
        <f>+'Q1'!N70+'Q2'!N70+'Q3'!N70+'Q4'!N70</f>
        <v>0</v>
      </c>
      <c r="O70" s="140">
        <f>+'Q1'!O70+'Q2'!O70+'Q3'!O70+'Q4'!O70</f>
        <v>0</v>
      </c>
      <c r="P70" s="140">
        <f>+'Q1'!P70+'Q2'!P70+'Q3'!P70+'Q4'!P70</f>
        <v>0</v>
      </c>
      <c r="Q70" s="140">
        <f>+'Q1'!Q70+'Q2'!Q70+'Q3'!Q70+'Q4'!Q70</f>
        <v>0</v>
      </c>
      <c r="R70" s="140">
        <f>+'Q1'!R70+'Q2'!R70+'Q3'!R70+'Q4'!R70</f>
        <v>0</v>
      </c>
      <c r="S70" s="171">
        <f t="shared" si="0"/>
        <v>0</v>
      </c>
      <c r="T70" s="140"/>
      <c r="U70" s="185">
        <f>'Q1'!U70+'Q2'!U70+'Q3'!U70+'Q4'!U70</f>
        <v>0</v>
      </c>
      <c r="V70" s="181">
        <f>'Q1'!V70+'Q2'!V70+'Q3'!V70+'Q4'!V70</f>
        <v>0</v>
      </c>
      <c r="W70" s="170">
        <f t="shared" si="1"/>
        <v>0</v>
      </c>
      <c r="X70" s="140"/>
      <c r="Y70" s="140">
        <f>'Q1'!Z70+'Q2'!Z70+'Q3'!Z70+'Q4'!Y70</f>
        <v>0</v>
      </c>
      <c r="Z70" s="140">
        <f>'Q1'!AA70+'Q2'!AA70+'Q3'!AA70+'Q4'!Z70</f>
        <v>0</v>
      </c>
      <c r="AA70" s="140">
        <f>'Q1'!AB70+'Q2'!AB70+'Q3'!AB70+'Q4'!AA70</f>
        <v>0</v>
      </c>
      <c r="AB70" s="140">
        <f>'Q1'!AC70+'Q2'!AC70+'Q3'!AC70+'Q4'!AB70</f>
        <v>0</v>
      </c>
      <c r="AC70" s="140">
        <f>'Q1'!AD70+'Q2'!AD70+'Q3'!AD70+'Q4'!AC70</f>
        <v>0</v>
      </c>
      <c r="AD70" s="140">
        <f>'Q1'!AE70+'Q2'!AE70+'Q3'!AE70+'Q4'!AD70</f>
        <v>0</v>
      </c>
      <c r="AE70" s="140">
        <f>'Q1'!AF70+'Q2'!AF70+'Q3'!AF70+'Q4'!AE70</f>
        <v>0</v>
      </c>
      <c r="AF70" s="140">
        <f>'Q1'!AG70+'Q2'!AG70+'Q3'!AG70+'Q4'!AF70</f>
        <v>0</v>
      </c>
      <c r="AG70" s="140">
        <f>'Q1'!AH70+'Q2'!AH70+'Q3'!AH70+'Q4'!AG70</f>
        <v>0</v>
      </c>
      <c r="AH70" s="140">
        <f>'Q1'!AI70+'Q2'!AI70+'Q3'!AI70+'Q4'!AH70</f>
        <v>0</v>
      </c>
      <c r="AI70" s="195">
        <f>'Q1'!AI70+'Q2'!AI70+'Q3'!AI70+'Q4'!AI70</f>
        <v>0</v>
      </c>
      <c r="AJ70" s="190">
        <f>'Q1'!AJ70+'Q2'!AJ70+'Q3'!AJ70+'Q4'!AJ70</f>
        <v>0</v>
      </c>
      <c r="AK70" s="196">
        <f t="shared" si="2"/>
        <v>0</v>
      </c>
      <c r="AL70" s="5"/>
      <c r="AN70" s="10">
        <f t="shared" si="3"/>
        <v>0</v>
      </c>
    </row>
    <row r="71" spans="1:41" ht="10.8" thickBot="1" x14ac:dyDescent="0.25">
      <c r="A71" s="16"/>
      <c r="B71" s="141"/>
      <c r="C71" s="140">
        <f>+'Q1'!C71+'Q2'!C71+'Q3'!C71+'Q4'!C71</f>
        <v>0</v>
      </c>
      <c r="D71" s="140">
        <f>+'Q1'!D71+'Q2'!D71+'Q3'!D71+'Q4'!D71</f>
        <v>0</v>
      </c>
      <c r="E71" s="140">
        <f>+'Q1'!E71+'Q2'!E71+'Q3'!E71+'Q4'!E71</f>
        <v>0</v>
      </c>
      <c r="F71" s="140">
        <f>+'Q1'!F71+'Q2'!F71+'Q3'!F71+'Q4'!F71</f>
        <v>0</v>
      </c>
      <c r="G71" s="140">
        <f>+'Q1'!G71+'Q2'!G71+'Q3'!G71+'Q4'!G71</f>
        <v>0</v>
      </c>
      <c r="H71" s="140">
        <f>+'Q1'!H71+'Q2'!H71+'Q3'!H71+'Q4'!H71</f>
        <v>0</v>
      </c>
      <c r="I71" s="140">
        <f>+'Q1'!I71+'Q2'!I71+'Q3'!I71+'Q4'!I71</f>
        <v>0</v>
      </c>
      <c r="J71" s="140">
        <f>+'Q1'!J71+'Q2'!J71+'Q3'!J71+'Q4'!J71</f>
        <v>0</v>
      </c>
      <c r="K71" s="140">
        <f>+'Q1'!K71+'Q2'!K71+'Q3'!K71+'Q4'!K71</f>
        <v>0</v>
      </c>
      <c r="L71" s="140">
        <f>+'Q1'!L71+'Q2'!L71+'Q3'!L71+'Q4'!L71</f>
        <v>0</v>
      </c>
      <c r="M71" s="140">
        <f>+'Q1'!M71+'Q2'!M71+'Q3'!M71+'Q4'!M71</f>
        <v>0</v>
      </c>
      <c r="N71" s="140">
        <f>+'Q1'!N71+'Q2'!N71+'Q3'!N71+'Q4'!N71</f>
        <v>0</v>
      </c>
      <c r="O71" s="140">
        <f>+'Q1'!O71+'Q2'!O71+'Q3'!O71+'Q4'!O71</f>
        <v>0</v>
      </c>
      <c r="P71" s="140">
        <f>+'Q1'!P71+'Q2'!P71+'Q3'!P71+'Q4'!P71</f>
        <v>0</v>
      </c>
      <c r="Q71" s="140">
        <f>+'Q1'!Q71+'Q2'!Q71+'Q3'!Q71+'Q4'!Q71</f>
        <v>0</v>
      </c>
      <c r="R71" s="140">
        <f>+'Q1'!R71+'Q2'!R71+'Q3'!R71+'Q4'!R71</f>
        <v>0</v>
      </c>
      <c r="S71" s="171">
        <f t="shared" si="0"/>
        <v>0</v>
      </c>
      <c r="T71" s="140"/>
      <c r="U71" s="187">
        <f>'Q1'!U71+'Q2'!U71+'Q3'!U71+'Q4'!U71</f>
        <v>0</v>
      </c>
      <c r="V71" s="181">
        <f>'Q1'!V71+'Q2'!V71+'Q3'!V71+'Q4'!V71</f>
        <v>0</v>
      </c>
      <c r="W71" s="170">
        <f t="shared" si="1"/>
        <v>0</v>
      </c>
      <c r="X71" s="140"/>
      <c r="Y71" s="140">
        <f>'Q1'!Z71+'Q2'!Z71+'Q3'!Z71+'Q4'!Y71</f>
        <v>0</v>
      </c>
      <c r="Z71" s="140">
        <f>'Q1'!AA71+'Q2'!AA71+'Q3'!AA71+'Q4'!Z71</f>
        <v>0</v>
      </c>
      <c r="AA71" s="140">
        <f>'Q1'!AB71+'Q2'!AB71+'Q3'!AB71+'Q4'!AA71</f>
        <v>0</v>
      </c>
      <c r="AB71" s="140">
        <f>'Q1'!AC71+'Q2'!AC71+'Q3'!AC71+'Q4'!AB71</f>
        <v>0</v>
      </c>
      <c r="AC71" s="140">
        <f>'Q1'!AD71+'Q2'!AD71+'Q3'!AD71+'Q4'!AC71</f>
        <v>0</v>
      </c>
      <c r="AD71" s="140">
        <f>'Q1'!AE71+'Q2'!AE71+'Q3'!AE71+'Q4'!AD71</f>
        <v>0</v>
      </c>
      <c r="AE71" s="140">
        <f>'Q1'!AF71+'Q2'!AF71+'Q3'!AF71+'Q4'!AE71</f>
        <v>0</v>
      </c>
      <c r="AF71" s="140">
        <f>'Q1'!AG71+'Q2'!AG71+'Q3'!AG71+'Q4'!AF71</f>
        <v>0</v>
      </c>
      <c r="AG71" s="140">
        <f>'Q1'!AH71+'Q2'!AH71+'Q3'!AH71+'Q4'!AG71</f>
        <v>0</v>
      </c>
      <c r="AH71" s="140">
        <f>'Q1'!AI71+'Q2'!AI71+'Q3'!AI71+'Q4'!AH71</f>
        <v>0</v>
      </c>
      <c r="AI71" s="197">
        <f>'Q1'!AI71+'Q2'!AI71+'Q3'!AI71+'Q4'!AI71</f>
        <v>0</v>
      </c>
      <c r="AJ71" s="190">
        <f>'Q1'!AJ71+'Q2'!AJ71+'Q3'!AJ71+'Q4'!AJ71</f>
        <v>0</v>
      </c>
      <c r="AK71" s="198">
        <f t="shared" si="2"/>
        <v>0</v>
      </c>
      <c r="AL71" s="5"/>
      <c r="AN71" s="10">
        <f t="shared" si="3"/>
        <v>0</v>
      </c>
    </row>
    <row r="72" spans="1:41" s="30" customFormat="1" ht="11.4" thickTop="1" thickBot="1" x14ac:dyDescent="0.25">
      <c r="A72" s="25" t="s">
        <v>30</v>
      </c>
      <c r="B72" s="145"/>
      <c r="C72" s="178">
        <f>SUM(C10:C71)</f>
        <v>104260.52</v>
      </c>
      <c r="D72" s="178">
        <f t="shared" ref="D72:R72" si="4">SUM(D10:D71)</f>
        <v>0</v>
      </c>
      <c r="E72" s="178">
        <f t="shared" si="4"/>
        <v>8417.5600000000013</v>
      </c>
      <c r="F72" s="178">
        <f t="shared" si="4"/>
        <v>1020</v>
      </c>
      <c r="G72" s="178">
        <f t="shared" si="4"/>
        <v>2189.16</v>
      </c>
      <c r="H72" s="178">
        <f t="shared" si="4"/>
        <v>4950.49</v>
      </c>
      <c r="I72" s="178">
        <f t="shared" si="4"/>
        <v>128.09</v>
      </c>
      <c r="J72" s="178">
        <f t="shared" si="4"/>
        <v>0</v>
      </c>
      <c r="K72" s="178">
        <f t="shared" si="4"/>
        <v>0</v>
      </c>
      <c r="L72" s="178">
        <f t="shared" si="4"/>
        <v>0</v>
      </c>
      <c r="M72" s="178">
        <f t="shared" si="4"/>
        <v>0</v>
      </c>
      <c r="N72" s="178">
        <f t="shared" si="4"/>
        <v>0</v>
      </c>
      <c r="O72" s="178">
        <f t="shared" si="4"/>
        <v>723.62</v>
      </c>
      <c r="P72" s="178">
        <f t="shared" si="4"/>
        <v>10</v>
      </c>
      <c r="Q72" s="178">
        <f t="shared" si="4"/>
        <v>881.67000000000007</v>
      </c>
      <c r="R72" s="178">
        <f t="shared" si="4"/>
        <v>1000</v>
      </c>
      <c r="S72" s="178">
        <f>SUM(S10:S71)</f>
        <v>123581.11000000002</v>
      </c>
      <c r="T72" s="140"/>
      <c r="U72" s="182">
        <f>SUM(U10:U71)</f>
        <v>87578.83679999999</v>
      </c>
      <c r="V72" s="182">
        <f t="shared" ref="V72:W72" si="5">SUM(V10:V71)</f>
        <v>16681.683199999999</v>
      </c>
      <c r="W72" s="182">
        <f t="shared" si="5"/>
        <v>104260.52</v>
      </c>
      <c r="X72" s="140"/>
      <c r="Y72" s="140">
        <f>'Q1'!Z81+'Q2'!Z81+'Q3'!Z81+'Q4'!Y72</f>
        <v>0</v>
      </c>
      <c r="Z72" s="140">
        <f>'Q1'!AA81+'Q2'!AA81+'Q3'!AA81+'Q4'!Z72</f>
        <v>0</v>
      </c>
      <c r="AA72" s="140">
        <f>'Q1'!AB81+'Q2'!AB81+'Q3'!AB81+'Q4'!AA72</f>
        <v>0</v>
      </c>
      <c r="AB72" s="140">
        <f>'Q1'!AC81+'Q2'!AC81+'Q3'!AC81+'Q4'!AB72</f>
        <v>0</v>
      </c>
      <c r="AC72" s="140">
        <f>'Q1'!AD81+'Q2'!AD81+'Q3'!AD81+'Q4'!AC72</f>
        <v>0</v>
      </c>
      <c r="AD72" s="140">
        <f>'Q1'!AE81+'Q2'!AE81+'Q3'!AE81+'Q4'!AD72</f>
        <v>0</v>
      </c>
      <c r="AE72" s="140">
        <f>'Q1'!AF81+'Q2'!AF81+'Q3'!AF81+'Q4'!AE72</f>
        <v>0</v>
      </c>
      <c r="AF72" s="140">
        <f>'Q1'!AG81+'Q2'!AG81+'Q3'!AG81+'Q4'!AF72</f>
        <v>0</v>
      </c>
      <c r="AG72" s="140">
        <f>'Q1'!AH81+'Q2'!AH81+'Q3'!AH81+'Q4'!AG72</f>
        <v>0</v>
      </c>
      <c r="AH72" s="140">
        <f>'Q1'!AI81+'Q2'!AI81+'Q3'!AI81+'Q4'!AH72</f>
        <v>0</v>
      </c>
      <c r="AI72" s="191">
        <f>SUM(AI10:AI71)</f>
        <v>1094.58</v>
      </c>
      <c r="AJ72" s="191">
        <f>SUM(AJ10:AJ71)</f>
        <v>1094.58</v>
      </c>
      <c r="AK72" s="191">
        <f>SUM(AK10:AK71)</f>
        <v>2189.16</v>
      </c>
      <c r="AN72" s="10">
        <f t="shared" ref="AN72" si="6">+W72-C72</f>
        <v>0</v>
      </c>
    </row>
    <row r="73" spans="1:41" ht="12.75" customHeight="1" thickTop="1" thickBot="1" x14ac:dyDescent="0.25">
      <c r="A73" s="3"/>
      <c r="B73" s="3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</row>
    <row r="74" spans="1:41" ht="12.75" customHeight="1" thickTop="1" x14ac:dyDescent="0.2">
      <c r="A74" s="3"/>
      <c r="B74" s="3"/>
      <c r="C74" s="140">
        <f>'Q1'!C74+'Q2'!C74+'Q3'!C74+'Q4'!C74</f>
        <v>0</v>
      </c>
      <c r="D74" s="140">
        <f>'Q1'!D74+'Q2'!D74+'Q3'!D74+'Q4'!D74</f>
        <v>0</v>
      </c>
      <c r="E74" s="140">
        <f>'Q1'!E74+'Q2'!E74+'Q3'!E74+'Q4'!E74</f>
        <v>0</v>
      </c>
      <c r="F74" s="140">
        <f>'Q1'!F74+'Q2'!F74+'Q3'!F74+'Q4'!F74</f>
        <v>0</v>
      </c>
      <c r="G74" s="140">
        <f>'Q1'!G74+'Q2'!G74+'Q3'!G74+'Q4'!G74</f>
        <v>0</v>
      </c>
      <c r="H74" s="140">
        <f>'Q1'!H74+'Q2'!H74+'Q3'!H74+'Q4'!H74</f>
        <v>0</v>
      </c>
      <c r="I74" s="140">
        <f>'Q1'!I74+'Q2'!I74+'Q3'!I74+'Q4'!I74</f>
        <v>0</v>
      </c>
      <c r="J74" s="140">
        <f>'Q1'!J74+'Q2'!J74+'Q3'!J74+'Q4'!J74</f>
        <v>0</v>
      </c>
      <c r="K74" s="140">
        <f>'Q1'!K74+'Q2'!K74+'Q3'!K74+'Q4'!K74</f>
        <v>0</v>
      </c>
      <c r="L74" s="140">
        <f>'Q1'!L74+'Q2'!L74+'Q3'!L74+'Q4'!L74</f>
        <v>0</v>
      </c>
      <c r="M74" s="140">
        <f>'Q1'!M74+'Q2'!M74+'Q3'!M74+'Q4'!M74</f>
        <v>0</v>
      </c>
      <c r="N74" s="140">
        <f>'Q1'!N74+'Q2'!N74+'Q3'!N74+'Q4'!N74</f>
        <v>0</v>
      </c>
      <c r="O74" s="140">
        <f>'Q1'!O74+'Q2'!O74+'Q3'!O74+'Q4'!O74</f>
        <v>0</v>
      </c>
      <c r="P74" s="140">
        <f>'Q1'!P74+'Q2'!P74+'Q3'!P74+'Q4'!P74</f>
        <v>0</v>
      </c>
      <c r="Q74" s="140">
        <f>'Q1'!Q74+'Q2'!Q74+'Q3'!Q74+'Q4'!Q74</f>
        <v>0</v>
      </c>
      <c r="R74" s="140">
        <f>'Q1'!R74+'Q2'!R74+'Q3'!R74+'Q4'!R74</f>
        <v>0</v>
      </c>
      <c r="S74" s="179">
        <f t="shared" ref="S74:S78" si="7">SUM(C74:R74)</f>
        <v>0</v>
      </c>
      <c r="T74" s="140"/>
      <c r="U74" s="183">
        <f>'Q1'!U74+'Q2'!U74+'Q3'!U74+'Q4'!U74</f>
        <v>0</v>
      </c>
      <c r="V74" s="184">
        <f>'Q1'!V74+'Q2'!V74+'Q3'!V74+'Q4'!V74</f>
        <v>0</v>
      </c>
      <c r="W74" s="184">
        <f t="shared" ref="W74:W78" si="8">+U74+V74</f>
        <v>0</v>
      </c>
      <c r="X74" s="140"/>
      <c r="Y74" s="140">
        <f>'Q1'!Z74+'Q2'!Z74+'Q3'!Z74+'Q4'!Y74</f>
        <v>0</v>
      </c>
      <c r="Z74" s="140">
        <f>'Q1'!AA74+'Q2'!AA74+'Q3'!AA74+'Q4'!Z74</f>
        <v>0</v>
      </c>
      <c r="AA74" s="140">
        <f>'Q1'!AB74+'Q2'!AB74+'Q3'!AB74+'Q4'!AA74</f>
        <v>0</v>
      </c>
      <c r="AB74" s="140">
        <f>'Q1'!AC74+'Q2'!AC74+'Q3'!AC74+'Q4'!AB74</f>
        <v>0</v>
      </c>
      <c r="AC74" s="140">
        <f>'Q1'!AD74+'Q2'!AD74+'Q3'!AD74+'Q4'!AC74</f>
        <v>0</v>
      </c>
      <c r="AD74" s="140">
        <f>'Q1'!AE74+'Q2'!AE74+'Q3'!AE74+'Q4'!AD74</f>
        <v>0</v>
      </c>
      <c r="AE74" s="140">
        <f>'Q1'!AF74+'Q2'!AF74+'Q3'!AF74+'Q4'!AE74</f>
        <v>0</v>
      </c>
      <c r="AF74" s="140">
        <f>'Q1'!AG74+'Q2'!AG74+'Q3'!AG74+'Q4'!AF74</f>
        <v>0</v>
      </c>
      <c r="AG74" s="140">
        <f>'Q1'!AH74+'Q2'!AH74+'Q3'!AH74+'Q4'!AG74</f>
        <v>0</v>
      </c>
      <c r="AH74" s="140">
        <f>'Q1'!AI74+'Q2'!AI74+'Q3'!AI74+'Q4'!AH74</f>
        <v>0</v>
      </c>
      <c r="AI74" s="192">
        <f>'Q1'!AI74+'Q2'!AI74+'Q3'!AI74+'Q4'!AI74</f>
        <v>0</v>
      </c>
      <c r="AJ74" s="193">
        <f>'Q1'!AJ74+'Q2'!AJ74+'Q3'!AJ74+'Q4'!AJ74</f>
        <v>0</v>
      </c>
      <c r="AK74" s="194">
        <f t="shared" ref="AK74:AK78" si="9">+AI74+AJ74</f>
        <v>0</v>
      </c>
      <c r="AL74" s="5"/>
      <c r="AN74" s="10">
        <f t="shared" ref="AN74:AN78" si="10">+W74-C74</f>
        <v>0</v>
      </c>
      <c r="AO74" s="3"/>
    </row>
    <row r="75" spans="1:41" ht="12.75" customHeight="1" x14ac:dyDescent="0.2">
      <c r="A75" s="3"/>
      <c r="B75" s="3"/>
      <c r="C75" s="140">
        <f>'Q1'!C75+'Q2'!C75+'Q3'!C75+'Q4'!C75</f>
        <v>0</v>
      </c>
      <c r="D75" s="140">
        <f>'Q1'!D75+'Q2'!D75+'Q3'!D75+'Q4'!D75</f>
        <v>0</v>
      </c>
      <c r="E75" s="140">
        <f>'Q1'!E75+'Q2'!E75+'Q3'!E75+'Q4'!E75</f>
        <v>0</v>
      </c>
      <c r="F75" s="140">
        <f>'Q1'!F75+'Q2'!F75+'Q3'!F75+'Q4'!F75</f>
        <v>0</v>
      </c>
      <c r="G75" s="140">
        <f>'Q1'!G75+'Q2'!G75+'Q3'!G75+'Q4'!G75</f>
        <v>0</v>
      </c>
      <c r="H75" s="140">
        <f>'Q1'!H75+'Q2'!H75+'Q3'!H75+'Q4'!H75</f>
        <v>0</v>
      </c>
      <c r="I75" s="140">
        <f>'Q1'!I75+'Q2'!I75+'Q3'!I75+'Q4'!I75</f>
        <v>0</v>
      </c>
      <c r="J75" s="140">
        <f>'Q1'!J75+'Q2'!J75+'Q3'!J75+'Q4'!J75</f>
        <v>0</v>
      </c>
      <c r="K75" s="140">
        <f>'Q1'!K75+'Q2'!K75+'Q3'!K75+'Q4'!K75</f>
        <v>0</v>
      </c>
      <c r="L75" s="140">
        <f>'Q1'!L75+'Q2'!L75+'Q3'!L75+'Q4'!L75</f>
        <v>0</v>
      </c>
      <c r="M75" s="140">
        <f>'Q1'!M75+'Q2'!M75+'Q3'!M75+'Q4'!M75</f>
        <v>0</v>
      </c>
      <c r="N75" s="140">
        <f>'Q1'!N75+'Q2'!N75+'Q3'!N75+'Q4'!N75</f>
        <v>0</v>
      </c>
      <c r="O75" s="140">
        <f>'Q1'!O75+'Q2'!O75+'Q3'!O75+'Q4'!O75</f>
        <v>1500</v>
      </c>
      <c r="P75" s="140">
        <f>'Q1'!P75+'Q2'!P75+'Q3'!P75+'Q4'!P75</f>
        <v>0</v>
      </c>
      <c r="Q75" s="140">
        <f>'Q1'!Q75+'Q2'!Q75+'Q3'!Q75+'Q4'!Q75</f>
        <v>0</v>
      </c>
      <c r="R75" s="140">
        <f>'Q1'!R75+'Q2'!R75+'Q3'!R75+'Q4'!R75</f>
        <v>0</v>
      </c>
      <c r="S75" s="171">
        <f t="shared" si="7"/>
        <v>1500</v>
      </c>
      <c r="T75" s="140"/>
      <c r="U75" s="185">
        <f>'Q1'!U75+'Q2'!U75+'Q3'!U75+'Q4'!U75</f>
        <v>0</v>
      </c>
      <c r="V75" s="181">
        <f>'Q1'!V75+'Q2'!V75+'Q3'!V75+'Q4'!V75</f>
        <v>0</v>
      </c>
      <c r="W75" s="186">
        <f t="shared" si="8"/>
        <v>0</v>
      </c>
      <c r="X75" s="140"/>
      <c r="Y75" s="140">
        <f>'Q1'!Z75+'Q2'!Z75+'Q3'!Z75+'Q4'!Y75</f>
        <v>0</v>
      </c>
      <c r="Z75" s="140">
        <f>'Q1'!AA75+'Q2'!AA75+'Q3'!AA75+'Q4'!Z75</f>
        <v>0</v>
      </c>
      <c r="AA75" s="140">
        <f>'Q1'!AB75+'Q2'!AB75+'Q3'!AB75+'Q4'!AA75</f>
        <v>0</v>
      </c>
      <c r="AB75" s="140">
        <f>'Q1'!AC75+'Q2'!AC75+'Q3'!AC75+'Q4'!AB75</f>
        <v>0</v>
      </c>
      <c r="AC75" s="140">
        <f>'Q1'!AD75+'Q2'!AD75+'Q3'!AD75+'Q4'!AC75</f>
        <v>0</v>
      </c>
      <c r="AD75" s="140">
        <f>'Q1'!AE75+'Q2'!AE75+'Q3'!AE75+'Q4'!AD75</f>
        <v>0</v>
      </c>
      <c r="AE75" s="140">
        <f>'Q1'!AF75+'Q2'!AF75+'Q3'!AF75+'Q4'!AE75</f>
        <v>0</v>
      </c>
      <c r="AF75" s="140">
        <f>'Q1'!AG75+'Q2'!AG75+'Q3'!AG75+'Q4'!AF75</f>
        <v>0</v>
      </c>
      <c r="AG75" s="140">
        <f>'Q1'!AH75+'Q2'!AH75+'Q3'!AH75+'Q4'!AG75</f>
        <v>0</v>
      </c>
      <c r="AH75" s="140">
        <f>'Q1'!AI75+'Q2'!AI75+'Q3'!AI75+'Q4'!AH75</f>
        <v>0</v>
      </c>
      <c r="AI75" s="195">
        <f>'Q1'!AI75+'Q2'!AI75+'Q3'!AI75+'Q4'!AI75</f>
        <v>0</v>
      </c>
      <c r="AJ75" s="190">
        <f>'Q1'!AJ75+'Q2'!AJ75+'Q3'!AJ75+'Q4'!AJ75</f>
        <v>0</v>
      </c>
      <c r="AK75" s="196">
        <f t="shared" si="9"/>
        <v>0</v>
      </c>
      <c r="AL75" s="5"/>
      <c r="AN75" s="10">
        <f t="shared" si="10"/>
        <v>0</v>
      </c>
      <c r="AO75" s="3"/>
    </row>
    <row r="76" spans="1:41" ht="12.75" customHeight="1" x14ac:dyDescent="0.2">
      <c r="A76" s="3"/>
      <c r="B76" s="119"/>
      <c r="C76" s="140">
        <f>'Q1'!C76+'Q2'!C76+'Q3'!C76+'Q4'!C76</f>
        <v>0</v>
      </c>
      <c r="D76" s="140">
        <f>'Q1'!D76+'Q2'!D76+'Q3'!D76+'Q4'!D76</f>
        <v>0</v>
      </c>
      <c r="E76" s="140">
        <f>'Q1'!E76+'Q2'!E76+'Q3'!E76+'Q4'!E76</f>
        <v>0</v>
      </c>
      <c r="F76" s="140">
        <f>'Q1'!F76+'Q2'!F76+'Q3'!F76+'Q4'!F76</f>
        <v>0</v>
      </c>
      <c r="G76" s="140">
        <f>'Q1'!G76+'Q2'!G76+'Q3'!G76+'Q4'!G76</f>
        <v>0</v>
      </c>
      <c r="H76" s="140">
        <f>'Q1'!H76+'Q2'!H76+'Q3'!H76+'Q4'!H76</f>
        <v>0</v>
      </c>
      <c r="I76" s="140">
        <f>'Q1'!I76+'Q2'!I76+'Q3'!I76+'Q4'!I76</f>
        <v>0</v>
      </c>
      <c r="J76" s="140">
        <f>'Q1'!J76+'Q2'!J76+'Q3'!J76+'Q4'!J76</f>
        <v>0</v>
      </c>
      <c r="K76" s="140">
        <f>'Q1'!K76+'Q2'!K76+'Q3'!K76+'Q4'!K76</f>
        <v>0</v>
      </c>
      <c r="L76" s="140">
        <f>'Q1'!L76+'Q2'!L76+'Q3'!L76+'Q4'!L76</f>
        <v>0</v>
      </c>
      <c r="M76" s="140">
        <f>'Q1'!M76+'Q2'!M76+'Q3'!M76+'Q4'!M76</f>
        <v>0</v>
      </c>
      <c r="N76" s="140">
        <f>'Q1'!N76+'Q2'!N76+'Q3'!N76+'Q4'!N76</f>
        <v>0</v>
      </c>
      <c r="O76" s="140">
        <f>'Q1'!O76+'Q2'!O76+'Q3'!O76+'Q4'!O76</f>
        <v>0</v>
      </c>
      <c r="P76" s="140">
        <f>'Q1'!P76+'Q2'!P76+'Q3'!P76+'Q4'!P76</f>
        <v>0</v>
      </c>
      <c r="Q76" s="140">
        <f>'Q1'!Q76+'Q2'!Q76+'Q3'!Q76+'Q4'!Q76</f>
        <v>0</v>
      </c>
      <c r="R76" s="140">
        <f>'Q1'!R76+'Q2'!R76+'Q3'!R76+'Q4'!R76</f>
        <v>0</v>
      </c>
      <c r="S76" s="171">
        <f t="shared" si="7"/>
        <v>0</v>
      </c>
      <c r="T76" s="140"/>
      <c r="U76" s="185">
        <f>'Q1'!U76+'Q2'!U76+'Q3'!U76+'Q4'!U76</f>
        <v>0</v>
      </c>
      <c r="V76" s="181">
        <f>'Q1'!V76+'Q2'!V76+'Q3'!V76+'Q4'!V76</f>
        <v>0</v>
      </c>
      <c r="W76" s="186">
        <f t="shared" si="8"/>
        <v>0</v>
      </c>
      <c r="X76" s="140"/>
      <c r="Y76" s="140">
        <f>'Q1'!Z76+'Q2'!Z76+'Q3'!Z76+'Q4'!Y76</f>
        <v>0</v>
      </c>
      <c r="Z76" s="140">
        <f>'Q1'!AA76+'Q2'!AA76+'Q3'!AA76+'Q4'!Z76</f>
        <v>0</v>
      </c>
      <c r="AA76" s="140">
        <f>'Q1'!AB76+'Q2'!AB76+'Q3'!AB76+'Q4'!AA76</f>
        <v>0</v>
      </c>
      <c r="AB76" s="140">
        <f>'Q1'!AC76+'Q2'!AC76+'Q3'!AC76+'Q4'!AB76</f>
        <v>0</v>
      </c>
      <c r="AC76" s="140">
        <f>'Q1'!AD76+'Q2'!AD76+'Q3'!AD76+'Q4'!AC76</f>
        <v>0</v>
      </c>
      <c r="AD76" s="140">
        <f>'Q1'!AE76+'Q2'!AE76+'Q3'!AE76+'Q4'!AD76</f>
        <v>0</v>
      </c>
      <c r="AE76" s="140">
        <f>'Q1'!AF76+'Q2'!AF76+'Q3'!AF76+'Q4'!AE76</f>
        <v>0</v>
      </c>
      <c r="AF76" s="140">
        <f>'Q1'!AG76+'Q2'!AG76+'Q3'!AG76+'Q4'!AF76</f>
        <v>0</v>
      </c>
      <c r="AG76" s="140">
        <f>'Q1'!AH76+'Q2'!AH76+'Q3'!AH76+'Q4'!AG76</f>
        <v>0</v>
      </c>
      <c r="AH76" s="140">
        <f>'Q1'!AI76+'Q2'!AI76+'Q3'!AI76+'Q4'!AH76</f>
        <v>0</v>
      </c>
      <c r="AI76" s="195">
        <f>'Q1'!AI76+'Q2'!AI76+'Q3'!AI76+'Q4'!AI76</f>
        <v>0</v>
      </c>
      <c r="AJ76" s="190">
        <f>'Q1'!AJ76+'Q2'!AJ76+'Q3'!AJ76+'Q4'!AJ76</f>
        <v>0</v>
      </c>
      <c r="AK76" s="196">
        <f t="shared" si="9"/>
        <v>0</v>
      </c>
      <c r="AL76" s="5"/>
      <c r="AN76" s="10">
        <f t="shared" si="10"/>
        <v>0</v>
      </c>
      <c r="AO76" s="3"/>
    </row>
    <row r="77" spans="1:41" ht="12.75" customHeight="1" x14ac:dyDescent="0.2">
      <c r="A77" s="3"/>
      <c r="B77" s="119"/>
      <c r="C77" s="140">
        <f>'Q1'!C77+'Q2'!C77+'Q3'!C77+'Q4'!C77</f>
        <v>0</v>
      </c>
      <c r="D77" s="140">
        <f>'Q1'!D77+'Q2'!D77+'Q3'!D77+'Q4'!D77</f>
        <v>0</v>
      </c>
      <c r="E77" s="140">
        <f>'Q1'!E77+'Q2'!E77+'Q3'!E77+'Q4'!E77</f>
        <v>0</v>
      </c>
      <c r="F77" s="140">
        <f>'Q1'!F77+'Q2'!F77+'Q3'!F77+'Q4'!F77</f>
        <v>0</v>
      </c>
      <c r="G77" s="140">
        <f>'Q1'!G77+'Q2'!G77+'Q3'!G77+'Q4'!G77</f>
        <v>0</v>
      </c>
      <c r="H77" s="140">
        <f>'Q1'!H77+'Q2'!H77+'Q3'!H77+'Q4'!H77</f>
        <v>0</v>
      </c>
      <c r="I77" s="140">
        <f>'Q1'!I77+'Q2'!I77+'Q3'!I77+'Q4'!I77</f>
        <v>0</v>
      </c>
      <c r="J77" s="140">
        <f>'Q1'!J77+'Q2'!J77+'Q3'!J77+'Q4'!J77</f>
        <v>0</v>
      </c>
      <c r="K77" s="140">
        <f>'Q1'!K77+'Q2'!K77+'Q3'!K77+'Q4'!K77</f>
        <v>0</v>
      </c>
      <c r="L77" s="140">
        <f>'Q1'!L77+'Q2'!L77+'Q3'!L77+'Q4'!L77</f>
        <v>0</v>
      </c>
      <c r="M77" s="140">
        <f>'Q1'!M77+'Q2'!M77+'Q3'!M77+'Q4'!M77</f>
        <v>0</v>
      </c>
      <c r="N77" s="140">
        <f>'Q1'!N77+'Q2'!N77+'Q3'!N77+'Q4'!N77</f>
        <v>0</v>
      </c>
      <c r="O77" s="140">
        <f>'Q1'!O77+'Q2'!O77+'Q3'!O77+'Q4'!O77</f>
        <v>0</v>
      </c>
      <c r="P77" s="140">
        <f>'Q1'!P77+'Q2'!P77+'Q3'!P77+'Q4'!P77</f>
        <v>0</v>
      </c>
      <c r="Q77" s="140">
        <f>'Q1'!Q77+'Q2'!Q77+'Q3'!Q77+'Q4'!Q77</f>
        <v>0</v>
      </c>
      <c r="R77" s="140">
        <f>'Q1'!R77+'Q2'!R77+'Q3'!R77+'Q4'!R77</f>
        <v>0</v>
      </c>
      <c r="S77" s="171">
        <f t="shared" si="7"/>
        <v>0</v>
      </c>
      <c r="T77" s="140"/>
      <c r="U77" s="185">
        <f>'Q1'!U77+'Q2'!U77+'Q3'!U77+'Q4'!U77</f>
        <v>0</v>
      </c>
      <c r="V77" s="181">
        <f>'Q1'!V77+'Q2'!V77+'Q3'!V77+'Q4'!V77</f>
        <v>0</v>
      </c>
      <c r="W77" s="186">
        <f t="shared" si="8"/>
        <v>0</v>
      </c>
      <c r="X77" s="140"/>
      <c r="Y77" s="140">
        <f>'Q1'!Z77+'Q2'!Z77+'Q3'!Z77+'Q4'!Y77</f>
        <v>0</v>
      </c>
      <c r="Z77" s="140">
        <f>'Q1'!AA77+'Q2'!AA77+'Q3'!AA77+'Q4'!Z77</f>
        <v>0</v>
      </c>
      <c r="AA77" s="140">
        <f>'Q1'!AB77+'Q2'!AB77+'Q3'!AB77+'Q4'!AA77</f>
        <v>0</v>
      </c>
      <c r="AB77" s="140">
        <f>'Q1'!AC77+'Q2'!AC77+'Q3'!AC77+'Q4'!AB77</f>
        <v>0</v>
      </c>
      <c r="AC77" s="140">
        <f>'Q1'!AD77+'Q2'!AD77+'Q3'!AD77+'Q4'!AC77</f>
        <v>0</v>
      </c>
      <c r="AD77" s="140">
        <f>'Q1'!AE77+'Q2'!AE77+'Q3'!AE77+'Q4'!AD77</f>
        <v>0</v>
      </c>
      <c r="AE77" s="140">
        <f>'Q1'!AF77+'Q2'!AF77+'Q3'!AF77+'Q4'!AE77</f>
        <v>0</v>
      </c>
      <c r="AF77" s="140">
        <f>'Q1'!AG77+'Q2'!AG77+'Q3'!AG77+'Q4'!AF77</f>
        <v>0</v>
      </c>
      <c r="AG77" s="140">
        <f>'Q1'!AH77+'Q2'!AH77+'Q3'!AH77+'Q4'!AG77</f>
        <v>162.5</v>
      </c>
      <c r="AH77" s="140">
        <f>'Q1'!AI77+'Q2'!AI77+'Q3'!AI77+'Q4'!AH77</f>
        <v>0</v>
      </c>
      <c r="AI77" s="195">
        <f>'Q1'!AI77+'Q2'!AI77+'Q3'!AI77+'Q4'!AI77</f>
        <v>0</v>
      </c>
      <c r="AJ77" s="190">
        <f>'Q1'!AJ77+'Q2'!AJ77+'Q3'!AJ77+'Q4'!AJ77</f>
        <v>0</v>
      </c>
      <c r="AK77" s="196">
        <f t="shared" si="9"/>
        <v>0</v>
      </c>
      <c r="AL77" s="5"/>
      <c r="AN77" s="10">
        <f t="shared" si="10"/>
        <v>0</v>
      </c>
      <c r="AO77" s="3"/>
    </row>
    <row r="78" spans="1:41" ht="12.75" customHeight="1" thickBot="1" x14ac:dyDescent="0.25">
      <c r="A78" s="3"/>
      <c r="B78" s="3"/>
      <c r="C78" s="140">
        <f>'Q1'!C78+'Q2'!C78+'Q3'!C78+'Q4'!C78</f>
        <v>0</v>
      </c>
      <c r="D78" s="140">
        <f>'Q1'!D78+'Q2'!D78+'Q3'!D78+'Q4'!D78</f>
        <v>0</v>
      </c>
      <c r="E78" s="140">
        <f>'Q1'!E78+'Q2'!E78+'Q3'!E78+'Q4'!E78</f>
        <v>0</v>
      </c>
      <c r="F78" s="140">
        <f>'Q1'!F78+'Q2'!F78+'Q3'!F78+'Q4'!F78</f>
        <v>0</v>
      </c>
      <c r="G78" s="140">
        <f>'Q1'!G78+'Q2'!G78+'Q3'!G78+'Q4'!G78</f>
        <v>0</v>
      </c>
      <c r="H78" s="140">
        <f>'Q1'!H78+'Q2'!H78+'Q3'!H78+'Q4'!H78</f>
        <v>0</v>
      </c>
      <c r="I78" s="140">
        <f>'Q1'!I78+'Q2'!I78+'Q3'!I78+'Q4'!I78</f>
        <v>0</v>
      </c>
      <c r="J78" s="140">
        <f>'Q1'!J78+'Q2'!J78+'Q3'!J78+'Q4'!J78</f>
        <v>0</v>
      </c>
      <c r="K78" s="140">
        <f>'Q1'!K78+'Q2'!K78+'Q3'!K78+'Q4'!K78</f>
        <v>0</v>
      </c>
      <c r="L78" s="140">
        <f>'Q1'!L78+'Q2'!L78+'Q3'!L78+'Q4'!L78</f>
        <v>0</v>
      </c>
      <c r="M78" s="140">
        <f>'Q1'!M78+'Q2'!M78+'Q3'!M78+'Q4'!M78</f>
        <v>0</v>
      </c>
      <c r="N78" s="140">
        <f>'Q1'!N78+'Q2'!N78+'Q3'!N78+'Q4'!N78</f>
        <v>0</v>
      </c>
      <c r="O78" s="140">
        <f>'Q1'!O78+'Q2'!O78+'Q3'!O78+'Q4'!O78</f>
        <v>0</v>
      </c>
      <c r="P78" s="140">
        <f>'Q1'!P78+'Q2'!P78+'Q3'!P78+'Q4'!P78</f>
        <v>0</v>
      </c>
      <c r="Q78" s="140">
        <f>'Q1'!Q78+'Q2'!Q78+'Q3'!Q78+'Q4'!Q78</f>
        <v>0</v>
      </c>
      <c r="R78" s="140">
        <f>'Q1'!R78+'Q2'!R78+'Q3'!R78+'Q4'!R78</f>
        <v>0</v>
      </c>
      <c r="S78" s="180">
        <f t="shared" si="7"/>
        <v>0</v>
      </c>
      <c r="T78" s="140"/>
      <c r="U78" s="187">
        <f>'Q1'!U78+'Q2'!U78+'Q3'!U78+'Q4'!U78</f>
        <v>0</v>
      </c>
      <c r="V78" s="181">
        <f>'Q1'!V78+'Q2'!V78+'Q3'!V78+'Q4'!V78</f>
        <v>0</v>
      </c>
      <c r="W78" s="188">
        <f t="shared" si="8"/>
        <v>0</v>
      </c>
      <c r="X78" s="140"/>
      <c r="Y78" s="140">
        <f>'Q1'!Z78+'Q2'!Z78+'Q3'!Z78+'Q4'!Y78</f>
        <v>0</v>
      </c>
      <c r="Z78" s="140">
        <f>'Q1'!AA78+'Q2'!AA78+'Q3'!AA78+'Q4'!Z78</f>
        <v>0</v>
      </c>
      <c r="AA78" s="140">
        <f>'Q1'!AB78+'Q2'!AB78+'Q3'!AB78+'Q4'!AA78</f>
        <v>0</v>
      </c>
      <c r="AB78" s="140">
        <f>'Q1'!AC78+'Q2'!AC78+'Q3'!AC78+'Q4'!AB78</f>
        <v>0</v>
      </c>
      <c r="AC78" s="140">
        <f>'Q1'!AD78+'Q2'!AD78+'Q3'!AD78+'Q4'!AC78</f>
        <v>0</v>
      </c>
      <c r="AD78" s="140">
        <f>'Q1'!AE78+'Q2'!AE78+'Q3'!AE78+'Q4'!AD78</f>
        <v>0</v>
      </c>
      <c r="AE78" s="140">
        <f>'Q1'!AF78+'Q2'!AF78+'Q3'!AF78+'Q4'!AE78</f>
        <v>0</v>
      </c>
      <c r="AF78" s="140">
        <f>'Q1'!AG78+'Q2'!AG78+'Q3'!AG78+'Q4'!AF78</f>
        <v>0</v>
      </c>
      <c r="AG78" s="140">
        <f>'Q1'!AH78+'Q2'!AH78+'Q3'!AH78+'Q4'!AG78</f>
        <v>0</v>
      </c>
      <c r="AH78" s="140">
        <f>'Q1'!AI78+'Q2'!AI78+'Q3'!AI78+'Q4'!AH78</f>
        <v>0</v>
      </c>
      <c r="AI78" s="197">
        <f>'Q1'!AI78+'Q2'!AI78+'Q3'!AI78+'Q4'!AI78</f>
        <v>0</v>
      </c>
      <c r="AJ78" s="190">
        <f>'Q1'!AJ78+'Q2'!AJ78+'Q3'!AJ78+'Q4'!AJ78</f>
        <v>0</v>
      </c>
      <c r="AK78" s="198">
        <f t="shared" si="9"/>
        <v>0</v>
      </c>
      <c r="AL78" s="5"/>
      <c r="AN78" s="10">
        <f t="shared" si="10"/>
        <v>0</v>
      </c>
    </row>
    <row r="79" spans="1:41" ht="12.75" customHeight="1" thickTop="1" thickBot="1" x14ac:dyDescent="0.25">
      <c r="A79" s="115" t="s">
        <v>84</v>
      </c>
      <c r="B79" s="116"/>
      <c r="C79" s="117">
        <f t="shared" ref="C79:R79" si="11">SUM(C74:C78)</f>
        <v>0</v>
      </c>
      <c r="D79" s="117">
        <f t="shared" si="11"/>
        <v>0</v>
      </c>
      <c r="E79" s="117">
        <f t="shared" si="11"/>
        <v>0</v>
      </c>
      <c r="F79" s="117">
        <f t="shared" si="11"/>
        <v>0</v>
      </c>
      <c r="G79" s="117">
        <f t="shared" si="11"/>
        <v>0</v>
      </c>
      <c r="H79" s="117">
        <f t="shared" si="11"/>
        <v>0</v>
      </c>
      <c r="I79" s="117">
        <f t="shared" si="11"/>
        <v>0</v>
      </c>
      <c r="J79" s="117">
        <f t="shared" si="11"/>
        <v>0</v>
      </c>
      <c r="K79" s="117">
        <f t="shared" si="11"/>
        <v>0</v>
      </c>
      <c r="L79" s="117">
        <f t="shared" si="11"/>
        <v>0</v>
      </c>
      <c r="M79" s="117">
        <f t="shared" si="11"/>
        <v>0</v>
      </c>
      <c r="N79" s="117">
        <f t="shared" si="11"/>
        <v>0</v>
      </c>
      <c r="O79" s="117">
        <f t="shared" si="11"/>
        <v>1500</v>
      </c>
      <c r="P79" s="117">
        <f t="shared" si="11"/>
        <v>0</v>
      </c>
      <c r="Q79" s="117">
        <f t="shared" si="11"/>
        <v>0</v>
      </c>
      <c r="R79" s="117">
        <f t="shared" si="11"/>
        <v>0</v>
      </c>
      <c r="S79" s="117">
        <f>'Q1'!T87+'Q2'!T87+'Q3'!T87+'Q4'!S78</f>
        <v>0</v>
      </c>
      <c r="T79" s="140"/>
      <c r="U79" s="182">
        <f>SUM(U74:U78)+U72</f>
        <v>87578.83679999999</v>
      </c>
      <c r="V79" s="182">
        <f>SUM(V74:V78)+V72</f>
        <v>16681.683199999999</v>
      </c>
      <c r="W79" s="182">
        <f>SUM(W74:W78)+W72</f>
        <v>104260.52</v>
      </c>
      <c r="X79" s="140"/>
      <c r="Y79" s="140">
        <f>'Q1'!Z87+'Q2'!Z87+'Q3'!Z87+'Q4'!Y78</f>
        <v>0</v>
      </c>
      <c r="Z79" s="140">
        <f>'Q1'!AA87+'Q2'!AA87+'Q3'!AA87+'Q4'!Z78</f>
        <v>0</v>
      </c>
      <c r="AA79" s="140">
        <f>'Q1'!AB87+'Q2'!AB87+'Q3'!AB87+'Q4'!AA78</f>
        <v>0</v>
      </c>
      <c r="AB79" s="140">
        <f>'Q1'!AC87+'Q2'!AC87+'Q3'!AC87+'Q4'!AB78</f>
        <v>0</v>
      </c>
      <c r="AC79" s="140">
        <f>'Q1'!AD87+'Q2'!AD87+'Q3'!AD87+'Q4'!AC78</f>
        <v>0</v>
      </c>
      <c r="AD79" s="140">
        <f>'Q1'!AE87+'Q2'!AE87+'Q3'!AE87+'Q4'!AD78</f>
        <v>0</v>
      </c>
      <c r="AE79" s="140">
        <f>'Q1'!AF87+'Q2'!AF87+'Q3'!AF87+'Q4'!AE78</f>
        <v>0</v>
      </c>
      <c r="AF79" s="140">
        <f>'Q1'!AG87+'Q2'!AG87+'Q3'!AG87+'Q4'!AF78</f>
        <v>0</v>
      </c>
      <c r="AG79" s="140">
        <f>'Q1'!AH87+'Q2'!AH87+'Q3'!AH87+'Q4'!AG78</f>
        <v>0</v>
      </c>
      <c r="AH79" s="140">
        <f>'Q1'!AI87+'Q2'!AI87+'Q3'!AI87+'Q4'!AH78</f>
        <v>0</v>
      </c>
      <c r="AI79" s="191">
        <f>SUM(AI74:AI78)+AI72</f>
        <v>1094.58</v>
      </c>
      <c r="AJ79" s="191">
        <f>SUM(AJ74:AJ78)+AJ72</f>
        <v>1094.58</v>
      </c>
      <c r="AK79" s="191">
        <f>SUM(AK74:AK78)+AK72</f>
        <v>2189.16</v>
      </c>
    </row>
    <row r="80" spans="1:41" ht="12.75" customHeight="1" thickTop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3">
        <f>+Q79+Q72</f>
        <v>881.67000000000007</v>
      </c>
      <c r="R80" s="73">
        <f>+R79+R72</f>
        <v>1000</v>
      </c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122"/>
      <c r="H81" s="71"/>
      <c r="N81" s="71"/>
      <c r="O81" s="128"/>
      <c r="P81" s="71"/>
      <c r="Q81" s="71"/>
    </row>
    <row r="82" spans="1:23" x14ac:dyDescent="0.2">
      <c r="A82" s="76"/>
      <c r="B82" s="76"/>
      <c r="C82" s="10"/>
      <c r="H82" s="10"/>
      <c r="N82" s="71"/>
      <c r="O82" s="128"/>
      <c r="P82" s="128"/>
      <c r="Q82" s="149"/>
      <c r="U82" s="15"/>
      <c r="V82" s="15"/>
      <c r="W82" s="15"/>
    </row>
    <row r="83" spans="1:23" x14ac:dyDescent="0.2">
      <c r="C83" s="10"/>
      <c r="N83" s="71"/>
      <c r="O83" s="71"/>
      <c r="P83" s="71"/>
      <c r="Q83" s="71"/>
    </row>
    <row r="84" spans="1:23" x14ac:dyDescent="0.2">
      <c r="H84" s="10"/>
      <c r="N84" s="71"/>
      <c r="O84" s="129"/>
      <c r="P84" s="71"/>
      <c r="Q84" s="71"/>
      <c r="U84" s="15"/>
      <c r="V84" s="15"/>
      <c r="W84" s="15"/>
    </row>
    <row r="85" spans="1:23" x14ac:dyDescent="0.2">
      <c r="C85" s="10"/>
      <c r="F85" s="10"/>
      <c r="N85" s="71"/>
      <c r="O85" s="128"/>
      <c r="P85" s="71"/>
      <c r="Q85" s="71"/>
    </row>
    <row r="86" spans="1:23" x14ac:dyDescent="0.2">
      <c r="C86" s="10"/>
      <c r="F86" s="10"/>
      <c r="N86" s="71"/>
      <c r="O86" s="71"/>
      <c r="P86" s="71"/>
      <c r="Q86" s="71"/>
    </row>
    <row r="87" spans="1:23" x14ac:dyDescent="0.2">
      <c r="C87" s="10"/>
      <c r="F87" s="10"/>
      <c r="N87" s="71"/>
      <c r="O87" s="71"/>
      <c r="P87" s="71"/>
      <c r="Q87" s="71"/>
    </row>
    <row r="88" spans="1:23" x14ac:dyDescent="0.2">
      <c r="C88" s="10"/>
      <c r="F88" s="10"/>
      <c r="N88" s="71"/>
      <c r="O88" s="71"/>
      <c r="P88" s="71"/>
      <c r="Q88" s="71"/>
    </row>
    <row r="89" spans="1:23" x14ac:dyDescent="0.2">
      <c r="C89" s="10"/>
      <c r="F89" s="10"/>
      <c r="N89" s="71"/>
      <c r="O89" s="71"/>
      <c r="P89" s="71"/>
      <c r="Q89" s="71"/>
    </row>
    <row r="90" spans="1:23" x14ac:dyDescent="0.2">
      <c r="C90" s="10"/>
      <c r="F90" s="10"/>
      <c r="N90" s="71"/>
      <c r="O90" s="71"/>
      <c r="P90" s="71"/>
      <c r="Q90" s="71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26"/>
  <sheetViews>
    <sheetView zoomScaleNormal="100" workbookViewId="0">
      <pane ySplit="9" topLeftCell="A40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1.6640625" style="6" bestFit="1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7.399999999999999" x14ac:dyDescent="0.3">
      <c r="A3" s="64"/>
      <c r="B3" s="64"/>
      <c r="C3" s="31"/>
      <c r="D3" s="31"/>
      <c r="E3" s="31"/>
      <c r="F3" s="31"/>
      <c r="G3" s="31"/>
      <c r="H3" s="31"/>
      <c r="I3" s="205" t="s">
        <v>95</v>
      </c>
      <c r="J3" s="31"/>
      <c r="K3" s="31"/>
      <c r="L3" s="31"/>
      <c r="M3" s="2"/>
      <c r="N3" s="2"/>
      <c r="O3" s="2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114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6.2" customHeight="1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7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71" si="1">+G10*$AI$9</f>
        <v>0</v>
      </c>
      <c r="AJ10" s="56">
        <f t="shared" ref="AJ10:AJ71" si="2">+G10*$AJ$9</f>
        <v>0</v>
      </c>
      <c r="AK10" s="57">
        <f>+AJ10+AI10</f>
        <v>0</v>
      </c>
      <c r="AL10" s="5"/>
    </row>
    <row r="11" spans="1:42" ht="16.2" customHeight="1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71" si="3">(+C11+D11)*$U$9</f>
        <v>0</v>
      </c>
      <c r="V11" s="68">
        <f t="shared" ref="V11:V71" si="4">(+C11+D11)*$V$9</f>
        <v>0</v>
      </c>
      <c r="W11" s="44">
        <f t="shared" ref="W11:W72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72" si="6">+AJ11+AI11</f>
        <v>0</v>
      </c>
      <c r="AL11" s="5"/>
    </row>
    <row r="12" spans="1:42" ht="16.2" customHeight="1" x14ac:dyDescent="0.2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ht="16.2" customHeight="1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t="16.2" hidden="1" customHeight="1" x14ac:dyDescent="0.2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ht="16.2" customHeight="1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ht="16.2" customHeight="1" x14ac:dyDescent="0.2">
      <c r="A16" s="220" t="s">
        <v>37</v>
      </c>
      <c r="B16" s="221">
        <v>240120</v>
      </c>
      <c r="C16" s="78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0</v>
      </c>
      <c r="T16" s="7"/>
      <c r="U16" s="67">
        <f t="shared" si="3"/>
        <v>0</v>
      </c>
      <c r="V16" s="68">
        <f t="shared" si="4"/>
        <v>0</v>
      </c>
      <c r="W16" s="44">
        <f t="shared" si="5"/>
        <v>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ht="16.2" customHeight="1" x14ac:dyDescent="0.2">
      <c r="A17" s="220" t="s">
        <v>38</v>
      </c>
      <c r="B17" s="221">
        <v>240140</v>
      </c>
      <c r="C17" s="78">
        <v>247.03</v>
      </c>
      <c r="D17" s="20">
        <v>0</v>
      </c>
      <c r="E17" s="20">
        <v>44.35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85.92</v>
      </c>
      <c r="P17" s="20">
        <v>0</v>
      </c>
      <c r="Q17" s="11">
        <v>0</v>
      </c>
      <c r="R17" s="78">
        <v>0</v>
      </c>
      <c r="S17" s="24">
        <f t="shared" si="0"/>
        <v>377.3</v>
      </c>
      <c r="T17" s="7"/>
      <c r="U17" s="67">
        <f t="shared" si="3"/>
        <v>207.5052</v>
      </c>
      <c r="V17" s="68">
        <f t="shared" si="4"/>
        <v>39.524799999999999</v>
      </c>
      <c r="W17" s="44">
        <f t="shared" si="5"/>
        <v>247.03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  <c r="AL17" s="5"/>
    </row>
    <row r="18" spans="1:38" ht="16.2" customHeight="1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ref="S18:S19" si="7">SUM(C18:R18)</f>
        <v>0</v>
      </c>
      <c r="T18" s="7"/>
      <c r="U18" s="67">
        <f t="shared" ref="U18:U19" si="8">(+C18+D18)*$U$9</f>
        <v>0</v>
      </c>
      <c r="V18" s="68">
        <f t="shared" ref="V18:V19" si="9">(+C18+D18)*$V$9</f>
        <v>0</v>
      </c>
      <c r="W18" s="44">
        <f t="shared" ref="W18:W19" si="10">+V18+U18</f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ref="AI18:AI19" si="11">+G18*$AI$9</f>
        <v>0</v>
      </c>
      <c r="AJ18" s="59">
        <f t="shared" ref="AJ18:AJ19" si="12">+G18*$AJ$9</f>
        <v>0</v>
      </c>
      <c r="AK18" s="60">
        <f t="shared" ref="AK18:AK19" si="13">+AJ18+AI18</f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si="7"/>
        <v>0</v>
      </c>
      <c r="T19" s="7"/>
      <c r="U19" s="67">
        <f t="shared" si="8"/>
        <v>0</v>
      </c>
      <c r="V19" s="68">
        <f t="shared" si="9"/>
        <v>0</v>
      </c>
      <c r="W19" s="44">
        <f t="shared" si="10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1"/>
        <v>0</v>
      </c>
      <c r="AJ19" s="59">
        <f t="shared" si="12"/>
        <v>0</v>
      </c>
      <c r="AK19" s="60">
        <f t="shared" si="13"/>
        <v>0</v>
      </c>
      <c r="AL19" s="5"/>
    </row>
    <row r="20" spans="1:38" ht="16.2" customHeight="1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ht="16.2" customHeight="1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ht="16.2" customHeight="1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ht="16.2" customHeight="1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ht="16.2" customHeight="1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ht="16.2" customHeight="1" x14ac:dyDescent="0.2">
      <c r="A25" s="220" t="s">
        <v>46</v>
      </c>
      <c r="B25" s="221">
        <v>240300</v>
      </c>
      <c r="C25" s="78">
        <v>350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350</v>
      </c>
      <c r="T25" s="7"/>
      <c r="U25" s="67">
        <f t="shared" si="3"/>
        <v>294</v>
      </c>
      <c r="V25" s="68">
        <f t="shared" si="4"/>
        <v>56</v>
      </c>
      <c r="W25" s="44">
        <f t="shared" si="5"/>
        <v>350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ht="16.2" customHeight="1" x14ac:dyDescent="0.2">
      <c r="A26" s="220" t="s">
        <v>47</v>
      </c>
      <c r="B26" s="221">
        <v>240310</v>
      </c>
      <c r="C26" s="78">
        <v>100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35</v>
      </c>
      <c r="P26" s="20">
        <v>0</v>
      </c>
      <c r="Q26" s="11">
        <v>100</v>
      </c>
      <c r="R26" s="78">
        <v>0</v>
      </c>
      <c r="S26" s="24">
        <f t="shared" si="0"/>
        <v>235</v>
      </c>
      <c r="T26" s="7"/>
      <c r="U26" s="67">
        <f t="shared" si="3"/>
        <v>84</v>
      </c>
      <c r="V26" s="68">
        <f t="shared" si="4"/>
        <v>16</v>
      </c>
      <c r="W26" s="44">
        <f t="shared" si="5"/>
        <v>100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</row>
    <row r="27" spans="1:38" ht="16.2" customHeight="1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ht="16.2" customHeight="1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ht="16.2" customHeight="1" x14ac:dyDescent="0.2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0</v>
      </c>
      <c r="H29" s="20">
        <v>375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375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ht="15" customHeight="1" x14ac:dyDescent="0.2">
      <c r="A30" s="220" t="s">
        <v>51</v>
      </c>
      <c r="B30" s="221">
        <v>240390</v>
      </c>
      <c r="C30" s="78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500</v>
      </c>
      <c r="T30" s="7"/>
      <c r="U30" s="67">
        <f t="shared" si="3"/>
        <v>420</v>
      </c>
      <c r="V30" s="68">
        <f t="shared" si="4"/>
        <v>80</v>
      </c>
      <c r="W30" s="44">
        <f t="shared" si="5"/>
        <v>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t="16.95" hidden="1" customHeight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ht="14.4" customHeight="1" x14ac:dyDescent="0.2">
      <c r="A32" s="220" t="s">
        <v>53</v>
      </c>
      <c r="B32" s="221">
        <v>240450</v>
      </c>
      <c r="C32" s="78">
        <v>333.33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333.33</v>
      </c>
      <c r="T32" s="7"/>
      <c r="U32" s="67">
        <f t="shared" si="3"/>
        <v>279.99719999999996</v>
      </c>
      <c r="V32" s="68">
        <f t="shared" si="4"/>
        <v>53.332799999999999</v>
      </c>
      <c r="W32" s="44">
        <f t="shared" si="5"/>
        <v>333.33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ht="16.2" customHeight="1" x14ac:dyDescent="0.2">
      <c r="A33" s="220" t="s">
        <v>54</v>
      </c>
      <c r="B33" s="221">
        <v>240460</v>
      </c>
      <c r="C33" s="78">
        <v>666.63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666.63</v>
      </c>
      <c r="T33" s="7"/>
      <c r="U33" s="67">
        <f t="shared" si="3"/>
        <v>559.9692</v>
      </c>
      <c r="V33" s="68">
        <f t="shared" si="4"/>
        <v>106.66079999999999</v>
      </c>
      <c r="W33" s="44">
        <f t="shared" si="5"/>
        <v>666.63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</row>
    <row r="34" spans="1:40" ht="16.2" customHeight="1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ht="16.2" customHeight="1" x14ac:dyDescent="0.2">
      <c r="A35" s="220" t="s">
        <v>56</v>
      </c>
      <c r="B35" s="221">
        <v>240540</v>
      </c>
      <c r="C35" s="78">
        <v>4833.34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4833.34</v>
      </c>
      <c r="T35" s="7"/>
      <c r="U35" s="67">
        <f t="shared" si="3"/>
        <v>4060.0056</v>
      </c>
      <c r="V35" s="68">
        <f t="shared" si="4"/>
        <v>773.33440000000007</v>
      </c>
      <c r="W35" s="44">
        <f t="shared" si="5"/>
        <v>4833.34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3"/>
      <c r="AM35" s="3"/>
    </row>
    <row r="36" spans="1:40" ht="15" customHeight="1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t="13.95" customHeight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t="15.6" customHeight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t="15" customHeight="1" x14ac:dyDescent="0.2">
      <c r="A39" s="220" t="s">
        <v>60</v>
      </c>
      <c r="B39" s="221">
        <v>240610</v>
      </c>
      <c r="C39" s="78">
        <v>1750</v>
      </c>
      <c r="D39" s="20">
        <v>0</v>
      </c>
      <c r="E39" s="20">
        <v>0</v>
      </c>
      <c r="F39" s="20">
        <v>35</v>
      </c>
      <c r="G39" s="20">
        <v>0</v>
      </c>
      <c r="H39" s="20">
        <v>545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2330</v>
      </c>
      <c r="T39" s="7"/>
      <c r="U39" s="67">
        <f t="shared" si="3"/>
        <v>1470</v>
      </c>
      <c r="V39" s="68">
        <f t="shared" si="4"/>
        <v>280</v>
      </c>
      <c r="W39" s="44">
        <f t="shared" si="5"/>
        <v>1750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</row>
    <row r="40" spans="1:40" ht="15" customHeight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</row>
    <row r="41" spans="1:40" ht="24" customHeight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  <c r="AL41" s="3"/>
      <c r="AM41" s="3"/>
    </row>
    <row r="42" spans="1:40" ht="16.2" customHeight="1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</row>
    <row r="43" spans="1:40" ht="16.2" customHeight="1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  <c r="AL43" s="3"/>
      <c r="AM43" s="3"/>
    </row>
    <row r="44" spans="1:40" ht="16.2" customHeight="1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  <c r="AL44" s="3"/>
      <c r="AM44" s="3"/>
    </row>
    <row r="45" spans="1:40" ht="16.2" customHeight="1" x14ac:dyDescent="0.2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  <c r="AM45" s="3"/>
      <c r="AN45" s="3"/>
    </row>
    <row r="46" spans="1:40" ht="16.2" customHeight="1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  <c r="AM46" s="3"/>
      <c r="AN46" s="3"/>
    </row>
    <row r="47" spans="1:40" ht="16.2" customHeight="1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  <c r="AM47" s="3"/>
      <c r="AN47" s="3"/>
    </row>
    <row r="48" spans="1:40" ht="16.2" customHeight="1" x14ac:dyDescent="0.2">
      <c r="A48" s="220" t="s">
        <v>69</v>
      </c>
      <c r="B48" s="221">
        <v>241270</v>
      </c>
      <c r="C48" s="78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0</v>
      </c>
      <c r="T48" s="7"/>
      <c r="U48" s="67">
        <f t="shared" si="3"/>
        <v>0</v>
      </c>
      <c r="V48" s="68">
        <f t="shared" si="4"/>
        <v>0</v>
      </c>
      <c r="W48" s="44">
        <f t="shared" si="5"/>
        <v>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  <c r="AM48" s="3"/>
      <c r="AN48" s="3"/>
    </row>
    <row r="49" spans="1:40" ht="16.2" customHeight="1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  <c r="AM49" s="3"/>
      <c r="AN49" s="3"/>
    </row>
    <row r="50" spans="1:40" ht="16.2" customHeight="1" x14ac:dyDescent="0.2">
      <c r="A50" s="220" t="s">
        <v>71</v>
      </c>
      <c r="B50" s="221">
        <v>241275</v>
      </c>
      <c r="C50" s="78">
        <v>1739.67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1739.67</v>
      </c>
      <c r="T50" s="7"/>
      <c r="U50" s="67">
        <f t="shared" si="3"/>
        <v>1461.3227999999999</v>
      </c>
      <c r="V50" s="68">
        <f t="shared" si="4"/>
        <v>278.34720000000004</v>
      </c>
      <c r="W50" s="44">
        <f t="shared" si="5"/>
        <v>1739.67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  <c r="AM50" s="3"/>
      <c r="AN50" s="3"/>
    </row>
    <row r="51" spans="1:40" ht="16.2" customHeight="1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  <c r="AM51" s="3"/>
      <c r="AN51" s="3"/>
    </row>
    <row r="52" spans="1:40" ht="16.2" customHeight="1" x14ac:dyDescent="0.2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0</v>
      </c>
      <c r="T52" s="7"/>
      <c r="U52" s="67">
        <f t="shared" si="3"/>
        <v>0</v>
      </c>
      <c r="V52" s="68">
        <f t="shared" si="4"/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  <c r="AM52" s="3"/>
      <c r="AN52" s="3"/>
    </row>
    <row r="53" spans="1:40" ht="16.2" customHeight="1" x14ac:dyDescent="0.2">
      <c r="A53" s="220" t="s">
        <v>74</v>
      </c>
      <c r="B53" s="221">
        <v>240810</v>
      </c>
      <c r="C53" s="78">
        <v>1800</v>
      </c>
      <c r="D53" s="20">
        <v>0</v>
      </c>
      <c r="E53" s="20">
        <v>0</v>
      </c>
      <c r="F53" s="20">
        <v>150</v>
      </c>
      <c r="G53" s="20">
        <v>0</v>
      </c>
      <c r="H53" s="20">
        <v>1655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3605</v>
      </c>
      <c r="T53" s="7"/>
      <c r="U53" s="67">
        <f t="shared" si="3"/>
        <v>1512</v>
      </c>
      <c r="V53" s="68">
        <f t="shared" si="4"/>
        <v>288</v>
      </c>
      <c r="W53" s="44">
        <f t="shared" si="5"/>
        <v>1800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0</v>
      </c>
      <c r="AJ53" s="59">
        <f t="shared" si="2"/>
        <v>0</v>
      </c>
      <c r="AK53" s="60">
        <f t="shared" si="6"/>
        <v>0</v>
      </c>
      <c r="AM53" s="3"/>
      <c r="AN53" s="3"/>
    </row>
    <row r="54" spans="1:40" ht="16.2" customHeight="1" x14ac:dyDescent="0.2">
      <c r="A54" s="220" t="s">
        <v>75</v>
      </c>
      <c r="B54" s="221">
        <v>240820</v>
      </c>
      <c r="C54" s="78">
        <v>300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300</v>
      </c>
      <c r="T54" s="7"/>
      <c r="U54" s="67">
        <f t="shared" si="3"/>
        <v>252</v>
      </c>
      <c r="V54" s="68">
        <f t="shared" si="4"/>
        <v>48</v>
      </c>
      <c r="W54" s="44">
        <f t="shared" si="5"/>
        <v>300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  <c r="AM54" s="3"/>
      <c r="AN54" s="3"/>
    </row>
    <row r="55" spans="1:40" ht="16.2" customHeight="1" x14ac:dyDescent="0.2">
      <c r="A55" s="220" t="s">
        <v>76</v>
      </c>
      <c r="B55" s="221">
        <v>240840</v>
      </c>
      <c r="C55" s="78">
        <v>750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300</v>
      </c>
      <c r="R55" s="78">
        <v>0</v>
      </c>
      <c r="S55" s="24">
        <f t="shared" si="0"/>
        <v>1050</v>
      </c>
      <c r="T55" s="7"/>
      <c r="U55" s="67">
        <f t="shared" si="3"/>
        <v>630</v>
      </c>
      <c r="V55" s="68">
        <f t="shared" si="4"/>
        <v>120</v>
      </c>
      <c r="W55" s="44">
        <f t="shared" si="5"/>
        <v>750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  <c r="AM55" s="3"/>
      <c r="AN55" s="3"/>
    </row>
    <row r="56" spans="1:40" ht="16.2" customHeight="1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  <c r="AM56" s="3"/>
      <c r="AN56" s="3"/>
    </row>
    <row r="57" spans="1:40" ht="16.2" customHeight="1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  <c r="AM57" s="3"/>
      <c r="AN57" s="3"/>
    </row>
    <row r="58" spans="1:40" ht="28.2" customHeight="1" x14ac:dyDescent="0.2">
      <c r="A58" s="220" t="s">
        <v>79</v>
      </c>
      <c r="B58" s="221">
        <v>240920</v>
      </c>
      <c r="C58" s="78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508</v>
      </c>
      <c r="T58" s="7"/>
      <c r="U58" s="67">
        <f t="shared" si="3"/>
        <v>426.71999999999997</v>
      </c>
      <c r="V58" s="68">
        <f t="shared" si="4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  <c r="AM58" s="3"/>
      <c r="AN58" s="3"/>
    </row>
    <row r="59" spans="1:40" ht="13.95" customHeight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30</v>
      </c>
      <c r="G59" s="20">
        <v>0</v>
      </c>
      <c r="H59" s="20">
        <v>20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50</v>
      </c>
      <c r="T59" s="7"/>
      <c r="U59" s="67">
        <f t="shared" si="3"/>
        <v>0</v>
      </c>
      <c r="V59" s="68">
        <f t="shared" si="4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0</v>
      </c>
      <c r="AJ59" s="59">
        <f t="shared" si="2"/>
        <v>0</v>
      </c>
      <c r="AK59" s="60">
        <f t="shared" si="6"/>
        <v>0</v>
      </c>
      <c r="AM59" s="3"/>
      <c r="AN59" s="3"/>
    </row>
    <row r="60" spans="1:40" ht="16.2" customHeight="1" x14ac:dyDescent="0.2">
      <c r="A60" s="220" t="s">
        <v>81</v>
      </c>
      <c r="B60" s="221">
        <v>241320</v>
      </c>
      <c r="C60" s="78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0</v>
      </c>
      <c r="T60" s="7"/>
      <c r="U60" s="67">
        <f t="shared" si="3"/>
        <v>0</v>
      </c>
      <c r="V60" s="68">
        <f t="shared" si="4"/>
        <v>0</v>
      </c>
      <c r="W60" s="44">
        <f t="shared" si="5"/>
        <v>0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  <c r="AM60" s="3"/>
      <c r="AN60" s="3"/>
    </row>
    <row r="61" spans="1:40" ht="16.2" customHeight="1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  <c r="AM61" s="3"/>
      <c r="AN61" s="3"/>
    </row>
    <row r="62" spans="1:40" ht="16.2" customHeight="1" x14ac:dyDescent="0.2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0</v>
      </c>
      <c r="T62" s="7"/>
      <c r="U62" s="67">
        <f t="shared" si="3"/>
        <v>0</v>
      </c>
      <c r="V62" s="68">
        <f t="shared" si="4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  <c r="AM62" s="3"/>
      <c r="AN62" s="3"/>
    </row>
    <row r="63" spans="1:40" ht="16.2" customHeight="1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  <c r="AM63" s="3"/>
      <c r="AN63" s="3"/>
    </row>
    <row r="64" spans="1:40" ht="16.2" customHeight="1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  <c r="AM64" s="3"/>
      <c r="AN64" s="3"/>
    </row>
    <row r="65" spans="1:41" ht="16.2" customHeight="1" x14ac:dyDescent="0.2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  <c r="AM65" s="3"/>
      <c r="AN65" s="3"/>
    </row>
    <row r="66" spans="1:41" ht="16.2" customHeight="1" x14ac:dyDescent="0.2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  <c r="AM66" s="3"/>
      <c r="AN66" s="3"/>
    </row>
    <row r="67" spans="1:41" ht="16.2" customHeight="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  <c r="AM67" s="3"/>
      <c r="AN67" s="3"/>
    </row>
    <row r="68" spans="1:41" ht="16.2" customHeight="1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4">
        <f t="shared" ref="S68:S71" si="14">SUM(C68:R68)</f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  <c r="AM68" s="3"/>
      <c r="AN68" s="3"/>
    </row>
    <row r="69" spans="1:41" ht="16.2" customHeight="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4">
        <f t="shared" si="14"/>
        <v>0</v>
      </c>
      <c r="T69" s="7"/>
      <c r="U69" s="67">
        <f t="shared" si="3"/>
        <v>0</v>
      </c>
      <c r="V69" s="68">
        <f t="shared" si="4"/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1"/>
        <v>0</v>
      </c>
      <c r="AJ69" s="59">
        <f t="shared" si="2"/>
        <v>0</v>
      </c>
      <c r="AK69" s="60">
        <f t="shared" si="6"/>
        <v>0</v>
      </c>
      <c r="AM69" s="3"/>
      <c r="AN69" s="3"/>
    </row>
    <row r="70" spans="1:41" ht="16.2" customHeight="1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4">
        <f t="shared" si="14"/>
        <v>0</v>
      </c>
      <c r="T70" s="7"/>
      <c r="U70" s="67">
        <f t="shared" si="3"/>
        <v>0</v>
      </c>
      <c r="V70" s="68">
        <f t="shared" si="4"/>
        <v>0</v>
      </c>
      <c r="W70" s="44">
        <f t="shared" si="5"/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"/>
        <v>0</v>
      </c>
      <c r="AJ70" s="59">
        <f t="shared" si="2"/>
        <v>0</v>
      </c>
      <c r="AK70" s="60">
        <f t="shared" si="6"/>
        <v>0</v>
      </c>
      <c r="AM70" s="3"/>
      <c r="AN70" s="3"/>
    </row>
    <row r="71" spans="1:41" ht="16.2" customHeight="1" thickBot="1" x14ac:dyDescent="0.25">
      <c r="A71" s="16"/>
      <c r="B71" s="113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4">
        <f t="shared" si="14"/>
        <v>0</v>
      </c>
      <c r="T71" s="7"/>
      <c r="U71" s="67">
        <f t="shared" si="3"/>
        <v>0</v>
      </c>
      <c r="V71" s="68">
        <f t="shared" si="4"/>
        <v>0</v>
      </c>
      <c r="W71" s="44">
        <f t="shared" si="5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"/>
        <v>0</v>
      </c>
      <c r="AJ71" s="59">
        <f t="shared" si="2"/>
        <v>0</v>
      </c>
      <c r="AK71" s="60">
        <f t="shared" si="6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11"/>
      <c r="C72" s="109">
        <f t="shared" ref="C72:S72" si="15">SUM(C10:C71)</f>
        <v>13878</v>
      </c>
      <c r="D72" s="109">
        <f t="shared" si="15"/>
        <v>0</v>
      </c>
      <c r="E72" s="109">
        <f t="shared" si="15"/>
        <v>44.35</v>
      </c>
      <c r="F72" s="109">
        <f t="shared" si="15"/>
        <v>215</v>
      </c>
      <c r="G72" s="109">
        <f t="shared" si="15"/>
        <v>0</v>
      </c>
      <c r="H72" s="109">
        <f t="shared" si="15"/>
        <v>2595</v>
      </c>
      <c r="I72" s="109">
        <f t="shared" si="15"/>
        <v>0</v>
      </c>
      <c r="J72" s="109">
        <f t="shared" si="15"/>
        <v>0</v>
      </c>
      <c r="K72" s="109">
        <f t="shared" si="15"/>
        <v>0</v>
      </c>
      <c r="L72" s="109">
        <f t="shared" si="15"/>
        <v>0</v>
      </c>
      <c r="M72" s="109">
        <f>SUM(M10:M71)</f>
        <v>0</v>
      </c>
      <c r="N72" s="109">
        <f t="shared" si="15"/>
        <v>0</v>
      </c>
      <c r="O72" s="109">
        <f t="shared" si="15"/>
        <v>120.92</v>
      </c>
      <c r="P72" s="132">
        <f t="shared" si="15"/>
        <v>0</v>
      </c>
      <c r="Q72" s="109">
        <f t="shared" si="15"/>
        <v>400</v>
      </c>
      <c r="R72" s="109">
        <f t="shared" si="15"/>
        <v>0</v>
      </c>
      <c r="S72" s="109">
        <f t="shared" si="15"/>
        <v>17253.27</v>
      </c>
      <c r="T72" s="27"/>
      <c r="U72" s="45">
        <f>SUM(U10:U71)</f>
        <v>11657.519999999999</v>
      </c>
      <c r="V72" s="46">
        <f>SUM(V10:V71)</f>
        <v>2220.4800000000005</v>
      </c>
      <c r="W72" s="47">
        <f t="shared" si="5"/>
        <v>13878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0</v>
      </c>
      <c r="AJ72" s="62">
        <f>SUM(AJ10:AJ71)</f>
        <v>0</v>
      </c>
      <c r="AK72" s="63">
        <f t="shared" si="6"/>
        <v>0</v>
      </c>
    </row>
    <row r="73" spans="1:41" ht="12.75" customHeight="1" thickTop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 t="s">
        <v>85</v>
      </c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16">(+C74+D74)*$U$9</f>
        <v>0</v>
      </c>
      <c r="V74" s="68">
        <f t="shared" ref="V74:V78" si="17">(+C74+D74)*$V$9</f>
        <v>0</v>
      </c>
      <c r="W74" s="44">
        <f t="shared" ref="W74:W78" si="18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19">+G74*$AI$9</f>
        <v>0</v>
      </c>
      <c r="AJ74" s="59">
        <f t="shared" ref="AJ74:AJ78" si="20">+G74*$AJ$9</f>
        <v>0</v>
      </c>
      <c r="AK74" s="60">
        <f t="shared" ref="AK74:AK78" si="21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/>
      <c r="P75" s="8">
        <v>0</v>
      </c>
      <c r="Q75" s="8">
        <v>0</v>
      </c>
      <c r="R75" s="8">
        <v>0</v>
      </c>
      <c r="S75" s="8">
        <f t="shared" ref="S75:S78" si="22">SUM(C75:R75)</f>
        <v>0</v>
      </c>
      <c r="T75" s="7"/>
      <c r="U75" s="67">
        <f t="shared" si="16"/>
        <v>0</v>
      </c>
      <c r="V75" s="68">
        <f t="shared" si="17"/>
        <v>0</v>
      </c>
      <c r="W75" s="44">
        <f t="shared" si="18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19"/>
        <v>0</v>
      </c>
      <c r="AJ75" s="59">
        <f t="shared" si="20"/>
        <v>0</v>
      </c>
      <c r="AK75" s="60">
        <f t="shared" si="21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/>
      <c r="P76" s="8">
        <v>0</v>
      </c>
      <c r="Q76" s="8">
        <v>0</v>
      </c>
      <c r="R76" s="8">
        <v>0</v>
      </c>
      <c r="S76" s="8">
        <f t="shared" si="22"/>
        <v>0</v>
      </c>
      <c r="T76" s="4"/>
      <c r="U76" s="67">
        <f t="shared" si="16"/>
        <v>0</v>
      </c>
      <c r="V76" s="68">
        <f t="shared" si="17"/>
        <v>0</v>
      </c>
      <c r="W76" s="44">
        <f t="shared" si="18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19"/>
        <v>0</v>
      </c>
      <c r="AJ76" s="59">
        <f t="shared" si="20"/>
        <v>0</v>
      </c>
      <c r="AK76" s="60">
        <f t="shared" si="21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/>
      <c r="P77" s="8">
        <v>0</v>
      </c>
      <c r="Q77" s="8">
        <v>0</v>
      </c>
      <c r="R77" s="8">
        <v>0</v>
      </c>
      <c r="S77" s="8">
        <f t="shared" si="22"/>
        <v>0</v>
      </c>
      <c r="T77" s="4"/>
      <c r="U77" s="67">
        <f t="shared" si="16"/>
        <v>0</v>
      </c>
      <c r="V77" s="68">
        <f t="shared" si="17"/>
        <v>0</v>
      </c>
      <c r="W77" s="44">
        <f t="shared" si="18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19"/>
        <v>0</v>
      </c>
      <c r="AJ77" s="59">
        <f t="shared" si="20"/>
        <v>0</v>
      </c>
      <c r="AK77" s="60">
        <f t="shared" si="21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/>
      <c r="P78" s="8">
        <v>0</v>
      </c>
      <c r="Q78" s="8">
        <v>0</v>
      </c>
      <c r="R78" s="8">
        <v>0</v>
      </c>
      <c r="S78" s="8">
        <f t="shared" si="22"/>
        <v>0</v>
      </c>
      <c r="T78" s="4"/>
      <c r="U78" s="151">
        <f t="shared" si="16"/>
        <v>0</v>
      </c>
      <c r="V78" s="152">
        <f t="shared" si="17"/>
        <v>0</v>
      </c>
      <c r="W78" s="153">
        <f t="shared" si="18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19"/>
        <v>0</v>
      </c>
      <c r="AJ78" s="155">
        <f t="shared" si="20"/>
        <v>0</v>
      </c>
      <c r="AK78" s="156">
        <f t="shared" si="21"/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23">SUM(D74:D78)</f>
        <v>0</v>
      </c>
      <c r="E79" s="117">
        <f t="shared" si="23"/>
        <v>0</v>
      </c>
      <c r="F79" s="117">
        <f t="shared" si="23"/>
        <v>0</v>
      </c>
      <c r="G79" s="117">
        <f t="shared" si="23"/>
        <v>0</v>
      </c>
      <c r="H79" s="117">
        <f t="shared" si="23"/>
        <v>0</v>
      </c>
      <c r="I79" s="117">
        <f t="shared" si="23"/>
        <v>0</v>
      </c>
      <c r="J79" s="117">
        <f t="shared" si="23"/>
        <v>0</v>
      </c>
      <c r="K79" s="117">
        <f t="shared" si="23"/>
        <v>0</v>
      </c>
      <c r="L79" s="117">
        <f t="shared" si="23"/>
        <v>0</v>
      </c>
      <c r="M79" s="117">
        <f t="shared" si="23"/>
        <v>0</v>
      </c>
      <c r="N79" s="117">
        <f t="shared" si="23"/>
        <v>0</v>
      </c>
      <c r="O79" s="117">
        <f t="shared" si="23"/>
        <v>0</v>
      </c>
      <c r="P79" s="117">
        <f t="shared" si="23"/>
        <v>0</v>
      </c>
      <c r="Q79" s="117">
        <f t="shared" si="23"/>
        <v>0</v>
      </c>
      <c r="R79" s="117">
        <f t="shared" si="23"/>
        <v>0</v>
      </c>
      <c r="S79" s="118">
        <f>SUM(S74:S78)</f>
        <v>0</v>
      </c>
      <c r="T79" s="7"/>
      <c r="U79" s="159">
        <f>SUM(U74:U78)+U72</f>
        <v>11657.519999999999</v>
      </c>
      <c r="V79" s="160">
        <f>SUM(V74:V78)+V72</f>
        <v>2220.4800000000005</v>
      </c>
      <c r="W79" s="118">
        <f>SUM(W74:W78)+W72</f>
        <v>13878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0</v>
      </c>
      <c r="AJ79" s="160">
        <f>SUM(AJ74:AJ78)+AJ72</f>
        <v>0</v>
      </c>
      <c r="AK79" s="118">
        <f>SUM(AK74:AK78)+AK72</f>
        <v>0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</row>
    <row r="82" spans="1:23" x14ac:dyDescent="0.2">
      <c r="A82" s="76"/>
      <c r="B82" s="76"/>
      <c r="C82" s="10"/>
      <c r="H82" s="10"/>
      <c r="Q82" s="10"/>
      <c r="U82" s="15"/>
      <c r="V82" s="15"/>
      <c r="W82" s="15"/>
    </row>
    <row r="84" spans="1:23" x14ac:dyDescent="0.2">
      <c r="H84" s="10"/>
      <c r="U84" s="15"/>
      <c r="V84" s="15"/>
      <c r="W84" s="15"/>
    </row>
    <row r="85" spans="1:23" x14ac:dyDescent="0.2">
      <c r="C85" s="10"/>
      <c r="F85" s="10"/>
    </row>
    <row r="86" spans="1:23" x14ac:dyDescent="0.2">
      <c r="C86" s="10"/>
      <c r="F86" s="10"/>
    </row>
    <row r="87" spans="1:23" x14ac:dyDescent="0.2">
      <c r="C87" s="10"/>
      <c r="F87" s="10"/>
    </row>
    <row r="88" spans="1:23" x14ac:dyDescent="0.2">
      <c r="C88" s="10"/>
      <c r="F88" s="10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126"/>
  <sheetViews>
    <sheetView zoomScaleNormal="100" workbookViewId="0">
      <pane ySplit="9" topLeftCell="A27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customWidth="1"/>
    <col min="3" max="3" width="10.44140625" style="6" customWidth="1"/>
    <col min="4" max="4" width="9.1093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1.6640625" style="6" bestFit="1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9.109375" style="6"/>
    <col min="41" max="41" width="7.88671875" style="6" customWidth="1"/>
    <col min="42" max="42" width="13.6640625" style="6" customWidth="1"/>
    <col min="43" max="261" width="9.1093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9.1093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9.1093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9.109375" style="6"/>
    <col min="297" max="297" width="11.6640625" style="6" bestFit="1" customWidth="1"/>
    <col min="298" max="517" width="9.1093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9.1093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9.1093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9.109375" style="6"/>
    <col min="553" max="553" width="11.6640625" style="6" bestFit="1" customWidth="1"/>
    <col min="554" max="773" width="9.1093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9.1093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9.1093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9.109375" style="6"/>
    <col min="809" max="809" width="11.6640625" style="6" bestFit="1" customWidth="1"/>
    <col min="810" max="1029" width="9.1093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9.1093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9.1093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9.109375" style="6"/>
    <col min="1065" max="1065" width="11.6640625" style="6" bestFit="1" customWidth="1"/>
    <col min="1066" max="1285" width="9.1093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9.1093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9.1093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9.109375" style="6"/>
    <col min="1321" max="1321" width="11.6640625" style="6" bestFit="1" customWidth="1"/>
    <col min="1322" max="1541" width="9.1093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9.1093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9.1093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9.109375" style="6"/>
    <col min="1577" max="1577" width="11.6640625" style="6" bestFit="1" customWidth="1"/>
    <col min="1578" max="1797" width="9.1093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9.1093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9.1093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9.109375" style="6"/>
    <col min="1833" max="1833" width="11.6640625" style="6" bestFit="1" customWidth="1"/>
    <col min="1834" max="2053" width="9.1093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9.1093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9.1093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9.109375" style="6"/>
    <col min="2089" max="2089" width="11.6640625" style="6" bestFit="1" customWidth="1"/>
    <col min="2090" max="2309" width="9.1093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9.1093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9.1093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9.109375" style="6"/>
    <col min="2345" max="2345" width="11.6640625" style="6" bestFit="1" customWidth="1"/>
    <col min="2346" max="2565" width="9.1093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9.1093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9.1093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9.109375" style="6"/>
    <col min="2601" max="2601" width="11.6640625" style="6" bestFit="1" customWidth="1"/>
    <col min="2602" max="2821" width="9.1093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9.1093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9.1093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9.109375" style="6"/>
    <col min="2857" max="2857" width="11.6640625" style="6" bestFit="1" customWidth="1"/>
    <col min="2858" max="3077" width="9.1093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9.1093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9.1093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9.109375" style="6"/>
    <col min="3113" max="3113" width="11.6640625" style="6" bestFit="1" customWidth="1"/>
    <col min="3114" max="3333" width="9.1093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9.1093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9.1093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9.109375" style="6"/>
    <col min="3369" max="3369" width="11.6640625" style="6" bestFit="1" customWidth="1"/>
    <col min="3370" max="3589" width="9.1093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9.1093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9.1093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9.109375" style="6"/>
    <col min="3625" max="3625" width="11.6640625" style="6" bestFit="1" customWidth="1"/>
    <col min="3626" max="3845" width="9.1093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9.1093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9.1093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9.109375" style="6"/>
    <col min="3881" max="3881" width="11.6640625" style="6" bestFit="1" customWidth="1"/>
    <col min="3882" max="4101" width="9.1093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9.1093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9.1093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9.109375" style="6"/>
    <col min="4137" max="4137" width="11.6640625" style="6" bestFit="1" customWidth="1"/>
    <col min="4138" max="4357" width="9.1093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9.1093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9.1093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9.109375" style="6"/>
    <col min="4393" max="4393" width="11.6640625" style="6" bestFit="1" customWidth="1"/>
    <col min="4394" max="4613" width="9.1093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9.1093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9.1093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9.109375" style="6"/>
    <col min="4649" max="4649" width="11.6640625" style="6" bestFit="1" customWidth="1"/>
    <col min="4650" max="4869" width="9.1093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9.1093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9.1093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9.109375" style="6"/>
    <col min="4905" max="4905" width="11.6640625" style="6" bestFit="1" customWidth="1"/>
    <col min="4906" max="5125" width="9.1093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9.1093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9.1093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9.109375" style="6"/>
    <col min="5161" max="5161" width="11.6640625" style="6" bestFit="1" customWidth="1"/>
    <col min="5162" max="5381" width="9.1093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9.1093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9.1093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9.109375" style="6"/>
    <col min="5417" max="5417" width="11.6640625" style="6" bestFit="1" customWidth="1"/>
    <col min="5418" max="5637" width="9.1093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9.1093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9.1093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9.109375" style="6"/>
    <col min="5673" max="5673" width="11.6640625" style="6" bestFit="1" customWidth="1"/>
    <col min="5674" max="5893" width="9.1093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9.1093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9.1093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9.109375" style="6"/>
    <col min="5929" max="5929" width="11.6640625" style="6" bestFit="1" customWidth="1"/>
    <col min="5930" max="6149" width="9.1093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9.1093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9.1093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9.109375" style="6"/>
    <col min="6185" max="6185" width="11.6640625" style="6" bestFit="1" customWidth="1"/>
    <col min="6186" max="6405" width="9.1093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9.1093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9.1093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9.109375" style="6"/>
    <col min="6441" max="6441" width="11.6640625" style="6" bestFit="1" customWidth="1"/>
    <col min="6442" max="6661" width="9.1093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9.1093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9.1093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9.109375" style="6"/>
    <col min="6697" max="6697" width="11.6640625" style="6" bestFit="1" customWidth="1"/>
    <col min="6698" max="6917" width="9.1093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9.1093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9.1093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9.109375" style="6"/>
    <col min="6953" max="6953" width="11.6640625" style="6" bestFit="1" customWidth="1"/>
    <col min="6954" max="7173" width="9.1093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9.1093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9.1093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9.109375" style="6"/>
    <col min="7209" max="7209" width="11.6640625" style="6" bestFit="1" customWidth="1"/>
    <col min="7210" max="7429" width="9.1093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9.1093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9.1093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9.109375" style="6"/>
    <col min="7465" max="7465" width="11.6640625" style="6" bestFit="1" customWidth="1"/>
    <col min="7466" max="7685" width="9.1093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9.1093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9.1093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9.109375" style="6"/>
    <col min="7721" max="7721" width="11.6640625" style="6" bestFit="1" customWidth="1"/>
    <col min="7722" max="7941" width="9.1093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9.1093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9.1093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9.109375" style="6"/>
    <col min="7977" max="7977" width="11.6640625" style="6" bestFit="1" customWidth="1"/>
    <col min="7978" max="8197" width="9.1093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9.1093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9.1093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9.109375" style="6"/>
    <col min="8233" max="8233" width="11.6640625" style="6" bestFit="1" customWidth="1"/>
    <col min="8234" max="8453" width="9.1093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9.1093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9.1093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9.109375" style="6"/>
    <col min="8489" max="8489" width="11.6640625" style="6" bestFit="1" customWidth="1"/>
    <col min="8490" max="8709" width="9.1093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9.1093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9.1093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9.109375" style="6"/>
    <col min="8745" max="8745" width="11.6640625" style="6" bestFit="1" customWidth="1"/>
    <col min="8746" max="8965" width="9.1093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9.1093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9.1093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9.109375" style="6"/>
    <col min="9001" max="9001" width="11.6640625" style="6" bestFit="1" customWidth="1"/>
    <col min="9002" max="9221" width="9.1093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9.1093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9.1093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9.109375" style="6"/>
    <col min="9257" max="9257" width="11.6640625" style="6" bestFit="1" customWidth="1"/>
    <col min="9258" max="9477" width="9.1093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9.1093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9.1093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9.109375" style="6"/>
    <col min="9513" max="9513" width="11.6640625" style="6" bestFit="1" customWidth="1"/>
    <col min="9514" max="9733" width="9.1093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9.1093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9.1093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9.109375" style="6"/>
    <col min="9769" max="9769" width="11.6640625" style="6" bestFit="1" customWidth="1"/>
    <col min="9770" max="9989" width="9.1093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9.1093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9.1093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9.109375" style="6"/>
    <col min="10025" max="10025" width="11.6640625" style="6" bestFit="1" customWidth="1"/>
    <col min="10026" max="10245" width="9.1093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9.1093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9.1093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9.109375" style="6"/>
    <col min="10281" max="10281" width="11.6640625" style="6" bestFit="1" customWidth="1"/>
    <col min="10282" max="10501" width="9.1093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9.1093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9.1093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9.109375" style="6"/>
    <col min="10537" max="10537" width="11.6640625" style="6" bestFit="1" customWidth="1"/>
    <col min="10538" max="10757" width="9.1093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9.1093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9.1093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9.109375" style="6"/>
    <col min="10793" max="10793" width="11.6640625" style="6" bestFit="1" customWidth="1"/>
    <col min="10794" max="11013" width="9.1093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9.1093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9.1093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9.109375" style="6"/>
    <col min="11049" max="11049" width="11.6640625" style="6" bestFit="1" customWidth="1"/>
    <col min="11050" max="11269" width="9.1093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9.1093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9.1093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9.109375" style="6"/>
    <col min="11305" max="11305" width="11.6640625" style="6" bestFit="1" customWidth="1"/>
    <col min="11306" max="11525" width="9.1093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9.1093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9.1093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9.109375" style="6"/>
    <col min="11561" max="11561" width="11.6640625" style="6" bestFit="1" customWidth="1"/>
    <col min="11562" max="11781" width="9.1093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9.1093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9.1093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9.109375" style="6"/>
    <col min="11817" max="11817" width="11.6640625" style="6" bestFit="1" customWidth="1"/>
    <col min="11818" max="12037" width="9.1093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9.1093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9.1093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9.109375" style="6"/>
    <col min="12073" max="12073" width="11.6640625" style="6" bestFit="1" customWidth="1"/>
    <col min="12074" max="12293" width="9.1093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9.1093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9.1093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9.109375" style="6"/>
    <col min="12329" max="12329" width="11.6640625" style="6" bestFit="1" customWidth="1"/>
    <col min="12330" max="12549" width="9.1093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9.1093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9.1093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9.109375" style="6"/>
    <col min="12585" max="12585" width="11.6640625" style="6" bestFit="1" customWidth="1"/>
    <col min="12586" max="12805" width="9.1093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9.1093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9.1093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9.109375" style="6"/>
    <col min="12841" max="12841" width="11.6640625" style="6" bestFit="1" customWidth="1"/>
    <col min="12842" max="13061" width="9.1093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9.1093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9.1093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9.109375" style="6"/>
    <col min="13097" max="13097" width="11.6640625" style="6" bestFit="1" customWidth="1"/>
    <col min="13098" max="13317" width="9.1093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9.1093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9.1093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9.109375" style="6"/>
    <col min="13353" max="13353" width="11.6640625" style="6" bestFit="1" customWidth="1"/>
    <col min="13354" max="13573" width="9.1093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9.1093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9.1093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9.109375" style="6"/>
    <col min="13609" max="13609" width="11.6640625" style="6" bestFit="1" customWidth="1"/>
    <col min="13610" max="13829" width="9.1093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9.1093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9.1093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9.109375" style="6"/>
    <col min="13865" max="13865" width="11.6640625" style="6" bestFit="1" customWidth="1"/>
    <col min="13866" max="14085" width="9.1093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9.1093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9.1093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9.109375" style="6"/>
    <col min="14121" max="14121" width="11.6640625" style="6" bestFit="1" customWidth="1"/>
    <col min="14122" max="14341" width="9.1093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9.1093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9.1093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9.109375" style="6"/>
    <col min="14377" max="14377" width="11.6640625" style="6" bestFit="1" customWidth="1"/>
    <col min="14378" max="14597" width="9.1093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9.1093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9.1093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9.109375" style="6"/>
    <col min="14633" max="14633" width="11.6640625" style="6" bestFit="1" customWidth="1"/>
    <col min="14634" max="14853" width="9.1093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9.1093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9.1093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9.109375" style="6"/>
    <col min="14889" max="14889" width="11.6640625" style="6" bestFit="1" customWidth="1"/>
    <col min="14890" max="15109" width="9.1093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9.1093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9.1093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9.109375" style="6"/>
    <col min="15145" max="15145" width="11.6640625" style="6" bestFit="1" customWidth="1"/>
    <col min="15146" max="15365" width="9.1093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9.1093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9.1093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9.109375" style="6"/>
    <col min="15401" max="15401" width="11.6640625" style="6" bestFit="1" customWidth="1"/>
    <col min="15402" max="15621" width="9.1093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9.1093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9.1093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9.109375" style="6"/>
    <col min="15657" max="15657" width="11.6640625" style="6" bestFit="1" customWidth="1"/>
    <col min="15658" max="15877" width="9.1093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9.1093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9.1093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9.109375" style="6"/>
    <col min="15913" max="15913" width="11.6640625" style="6" bestFit="1" customWidth="1"/>
    <col min="15914" max="16133" width="9.1093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9.1093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9.1093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9.109375" style="6"/>
    <col min="16169" max="16169" width="11.6640625" style="6" bestFit="1" customWidth="1"/>
    <col min="16170" max="16384" width="9.1093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7.399999999999999" x14ac:dyDescent="0.3">
      <c r="A3" s="64"/>
      <c r="B3" s="64" t="s">
        <v>96</v>
      </c>
      <c r="C3" s="31"/>
      <c r="D3" s="31"/>
      <c r="E3" s="31"/>
      <c r="F3" s="31"/>
      <c r="G3" s="205"/>
      <c r="H3" s="205"/>
      <c r="I3" s="205"/>
      <c r="J3" s="205"/>
      <c r="K3" s="205"/>
      <c r="L3" s="205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114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7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37" si="1">+G10*$AI$9</f>
        <v>0</v>
      </c>
      <c r="AJ10" s="56">
        <f t="shared" ref="AJ10:AJ37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38" si="3">(+C11+D11)*$U$9</f>
        <v>0</v>
      </c>
      <c r="V11" s="68">
        <f t="shared" ref="V11:V38" si="4">(+C11+D11)*$V$9</f>
        <v>0</v>
      </c>
      <c r="W11" s="44">
        <f t="shared" ref="W11:W63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8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v>197.69</v>
      </c>
      <c r="D12" s="20">
        <v>0</v>
      </c>
      <c r="E12" s="20">
        <v>0</v>
      </c>
      <c r="F12" s="20">
        <v>0</v>
      </c>
      <c r="G12" s="20">
        <v>0</v>
      </c>
      <c r="H12" s="20">
        <v>395.49</v>
      </c>
      <c r="I12" s="20">
        <v>128.09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721.2700000000001</v>
      </c>
      <c r="T12" s="7"/>
      <c r="U12" s="67">
        <f t="shared" si="3"/>
        <v>166.05959999999999</v>
      </c>
      <c r="V12" s="68">
        <f t="shared" si="4"/>
        <v>31.630400000000002</v>
      </c>
      <c r="W12" s="44">
        <f t="shared" si="5"/>
        <v>197.69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ht="9.6" customHeight="1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t="16.95" customHeight="1" x14ac:dyDescent="0.2">
      <c r="A14" s="220" t="s">
        <v>35</v>
      </c>
      <c r="B14" s="221">
        <v>240070</v>
      </c>
      <c r="C14" s="78">
        <v>750</v>
      </c>
      <c r="D14" s="20">
        <v>0</v>
      </c>
      <c r="E14" s="20">
        <v>100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850</v>
      </c>
      <c r="T14" s="7"/>
      <c r="U14" s="67">
        <f t="shared" si="3"/>
        <v>630</v>
      </c>
      <c r="V14" s="68">
        <f t="shared" si="4"/>
        <v>120</v>
      </c>
      <c r="W14" s="44">
        <f t="shared" si="5"/>
        <v>750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ht="26.4" customHeight="1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f>325+325</f>
        <v>650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650</v>
      </c>
      <c r="T16" s="7"/>
      <c r="U16" s="67">
        <f t="shared" si="3"/>
        <v>546</v>
      </c>
      <c r="V16" s="68">
        <f t="shared" si="4"/>
        <v>104</v>
      </c>
      <c r="W16" s="44">
        <f t="shared" si="5"/>
        <v>650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78">
        <v>320.41000000000003</v>
      </c>
      <c r="D17" s="20">
        <v>0</v>
      </c>
      <c r="E17" s="20">
        <v>257.33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111.45</v>
      </c>
      <c r="P17" s="20">
        <v>0</v>
      </c>
      <c r="Q17" s="11">
        <v>0</v>
      </c>
      <c r="R17" s="78">
        <v>0</v>
      </c>
      <c r="S17" s="24">
        <f t="shared" si="0"/>
        <v>689.19</v>
      </c>
      <c r="T17" s="7"/>
      <c r="U17" s="67">
        <f t="shared" si="3"/>
        <v>269.14440000000002</v>
      </c>
      <c r="V17" s="68">
        <f t="shared" si="4"/>
        <v>51.265600000000006</v>
      </c>
      <c r="W17" s="44">
        <f t="shared" si="5"/>
        <v>320.41000000000003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0</v>
      </c>
      <c r="AJ17" s="59">
        <f t="shared" si="2"/>
        <v>0</v>
      </c>
      <c r="AK17" s="60">
        <f t="shared" si="6"/>
        <v>0</v>
      </c>
      <c r="AL17" s="5"/>
    </row>
    <row r="18" spans="1:38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24"/>
      <c r="U18" s="67">
        <f t="shared" si="3"/>
        <v>0</v>
      </c>
      <c r="V18" s="68">
        <f t="shared" si="4"/>
        <v>0</v>
      </c>
      <c r="W18" s="44">
        <f t="shared" si="5"/>
        <v>0</v>
      </c>
      <c r="X18" s="44"/>
      <c r="Y18" s="12"/>
      <c r="Z18" s="15"/>
      <c r="AA18" s="15"/>
      <c r="AB18" s="15"/>
      <c r="AC18" s="15"/>
      <c r="AD18" s="15"/>
      <c r="AE18" s="12"/>
      <c r="AF18" s="12"/>
      <c r="AG18" s="12"/>
      <c r="AH18" s="12"/>
      <c r="AI18" s="12"/>
      <c r="AJ18" s="58">
        <f t="shared" ref="AJ18" si="7">+H18*$AI$9</f>
        <v>0</v>
      </c>
      <c r="AK18" s="59">
        <f t="shared" ref="AK18" si="8">+H18*$AJ$9</f>
        <v>0</v>
      </c>
      <c r="AL18" s="60">
        <f t="shared" ref="AL18" si="9">+AK18+AJ18</f>
        <v>0</v>
      </c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10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ref="AI19" si="11">+G19*$AI$9</f>
        <v>0</v>
      </c>
      <c r="AJ19" s="59">
        <f t="shared" ref="AJ19" si="12">+G19*$AJ$9</f>
        <v>0</v>
      </c>
      <c r="AK19" s="60">
        <f t="shared" ref="AK19" si="13">+AJ19+AI19</f>
        <v>0</v>
      </c>
      <c r="AL19" s="5"/>
    </row>
    <row r="20" spans="1:38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ref="W24" si="14">+V24+U24</f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ref="AK24" si="15">+AJ24+AI24</f>
        <v>0</v>
      </c>
      <c r="AL24" s="5"/>
    </row>
    <row r="25" spans="1:38" x14ac:dyDescent="0.2">
      <c r="A25" s="220" t="s">
        <v>46</v>
      </c>
      <c r="B25" s="221">
        <v>240300</v>
      </c>
      <c r="C25" s="78">
        <v>350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350</v>
      </c>
      <c r="T25" s="7"/>
      <c r="U25" s="67">
        <f t="shared" si="3"/>
        <v>294</v>
      </c>
      <c r="V25" s="68">
        <f t="shared" si="4"/>
        <v>56</v>
      </c>
      <c r="W25" s="44">
        <f t="shared" si="5"/>
        <v>350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125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125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</row>
    <row r="27" spans="1:38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v>75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75</v>
      </c>
      <c r="T28" s="7"/>
      <c r="U28" s="67">
        <f t="shared" si="3"/>
        <v>63</v>
      </c>
      <c r="V28" s="68">
        <f t="shared" si="4"/>
        <v>12</v>
      </c>
      <c r="W28" s="44">
        <f t="shared" si="5"/>
        <v>75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78">
        <v>312.5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312.5</v>
      </c>
      <c r="T29" s="7"/>
      <c r="U29" s="67">
        <f t="shared" si="3"/>
        <v>262.5</v>
      </c>
      <c r="V29" s="68">
        <f t="shared" si="4"/>
        <v>50</v>
      </c>
      <c r="W29" s="44">
        <f t="shared" si="5"/>
        <v>312.5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x14ac:dyDescent="0.2">
      <c r="A30" s="220" t="s">
        <v>51</v>
      </c>
      <c r="B30" s="221">
        <v>240390</v>
      </c>
      <c r="C30" s="78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500</v>
      </c>
      <c r="T30" s="7"/>
      <c r="U30" s="67">
        <f t="shared" si="3"/>
        <v>420</v>
      </c>
      <c r="V30" s="68">
        <f t="shared" si="4"/>
        <v>80</v>
      </c>
      <c r="W30" s="44">
        <f t="shared" si="5"/>
        <v>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x14ac:dyDescent="0.2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3"/>
        <v>0</v>
      </c>
      <c r="V32" s="68">
        <f t="shared" si="4"/>
        <v>0</v>
      </c>
      <c r="W32" s="44">
        <f t="shared" si="5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78">
        <v>666.67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666.67</v>
      </c>
      <c r="T33" s="7"/>
      <c r="U33" s="67">
        <f t="shared" si="3"/>
        <v>560.00279999999998</v>
      </c>
      <c r="V33" s="68">
        <f t="shared" si="4"/>
        <v>106.66719999999999</v>
      </c>
      <c r="W33" s="44">
        <f t="shared" si="5"/>
        <v>666.67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</row>
    <row r="34" spans="1:40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v>2416.67</v>
      </c>
      <c r="D35" s="20">
        <v>0</v>
      </c>
      <c r="E35" s="20">
        <v>0</v>
      </c>
      <c r="F35" s="20">
        <v>20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2436.67</v>
      </c>
      <c r="T35" s="7"/>
      <c r="U35" s="67">
        <f t="shared" si="3"/>
        <v>2030.0028</v>
      </c>
      <c r="V35" s="68">
        <f t="shared" si="4"/>
        <v>386.66720000000004</v>
      </c>
      <c r="W35" s="44">
        <f t="shared" si="5"/>
        <v>2416.67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3"/>
      <c r="AM35" s="3"/>
    </row>
    <row r="36" spans="1:40" ht="12" customHeight="1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ref="AI38:AI67" si="16">+G38*$AI$9</f>
        <v>0</v>
      </c>
      <c r="AJ38" s="59">
        <f t="shared" ref="AJ38:AJ67" si="17">+G38*$AJ$9</f>
        <v>0</v>
      </c>
      <c r="AK38" s="60">
        <f t="shared" si="6"/>
        <v>0</v>
      </c>
      <c r="AL38" s="3"/>
      <c r="AM38" s="3"/>
    </row>
    <row r="39" spans="1:40" ht="16.2" customHeight="1" x14ac:dyDescent="0.2">
      <c r="A39" s="220" t="s">
        <v>60</v>
      </c>
      <c r="B39" s="221">
        <v>240610</v>
      </c>
      <c r="C39" s="78">
        <v>1750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1750</v>
      </c>
      <c r="T39" s="7"/>
      <c r="U39" s="67">
        <f t="shared" ref="U39:U63" si="18">(+C39+D39)*$U$9</f>
        <v>1470</v>
      </c>
      <c r="V39" s="68">
        <f t="shared" ref="V39:V63" si="19">(+C39+D39)*$V$9</f>
        <v>280</v>
      </c>
      <c r="W39" s="44">
        <f t="shared" si="5"/>
        <v>1750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6"/>
        <v>0</v>
      </c>
      <c r="AJ39" s="59">
        <f t="shared" si="17"/>
        <v>0</v>
      </c>
      <c r="AK39" s="60">
        <f t="shared" si="6"/>
        <v>0</v>
      </c>
      <c r="AL39" s="3"/>
      <c r="AM39" s="3"/>
    </row>
    <row r="40" spans="1:40" ht="7.95" customHeight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18"/>
        <v>0</v>
      </c>
      <c r="V40" s="68">
        <f t="shared" si="19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6"/>
        <v>0</v>
      </c>
      <c r="AJ40" s="59">
        <f t="shared" si="17"/>
        <v>0</v>
      </c>
      <c r="AK40" s="60">
        <f t="shared" si="6"/>
        <v>0</v>
      </c>
      <c r="AL40" s="3"/>
      <c r="AM40" s="3"/>
    </row>
    <row r="41" spans="1:40" ht="10.95" customHeight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18"/>
        <v>0</v>
      </c>
      <c r="V41" s="68">
        <f t="shared" si="19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6"/>
        <v>0</v>
      </c>
      <c r="AJ41" s="59">
        <f t="shared" si="17"/>
        <v>0</v>
      </c>
      <c r="AK41" s="60">
        <f t="shared" si="6"/>
        <v>0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18"/>
        <v>0</v>
      </c>
      <c r="V42" s="68">
        <f t="shared" si="19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6"/>
        <v>0</v>
      </c>
      <c r="AJ42" s="59">
        <f t="shared" si="17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18"/>
        <v>0</v>
      </c>
      <c r="V43" s="68">
        <f t="shared" si="19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6"/>
        <v>0</v>
      </c>
      <c r="AJ43" s="59">
        <f t="shared" si="17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18"/>
        <v>0</v>
      </c>
      <c r="V44" s="68">
        <f t="shared" si="19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6"/>
        <v>0</v>
      </c>
      <c r="AJ44" s="59">
        <f t="shared" si="17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18"/>
        <v>0</v>
      </c>
      <c r="V45" s="68">
        <f t="shared" si="19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6"/>
        <v>0</v>
      </c>
      <c r="AJ45" s="59">
        <f t="shared" si="17"/>
        <v>0</v>
      </c>
      <c r="AK45" s="60">
        <f t="shared" si="6"/>
        <v>0</v>
      </c>
      <c r="AM45" s="3"/>
      <c r="AN45" s="3"/>
    </row>
    <row r="46" spans="1:40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18"/>
        <v>0</v>
      </c>
      <c r="V46" s="68">
        <f t="shared" si="19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6"/>
        <v>0</v>
      </c>
      <c r="AJ46" s="59">
        <f t="shared" si="17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18"/>
        <v>0</v>
      </c>
      <c r="V47" s="68">
        <f t="shared" si="19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6"/>
        <v>0</v>
      </c>
      <c r="AJ47" s="59">
        <f t="shared" si="17"/>
        <v>0</v>
      </c>
      <c r="AK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v>500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500</v>
      </c>
      <c r="T48" s="7"/>
      <c r="U48" s="67">
        <f t="shared" si="18"/>
        <v>420</v>
      </c>
      <c r="V48" s="68">
        <f t="shared" si="19"/>
        <v>80</v>
      </c>
      <c r="W48" s="44">
        <f t="shared" si="5"/>
        <v>500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6"/>
        <v>0</v>
      </c>
      <c r="AJ48" s="59">
        <f t="shared" si="17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18"/>
        <v>0</v>
      </c>
      <c r="V49" s="68">
        <f t="shared" si="19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6"/>
        <v>0</v>
      </c>
      <c r="AJ49" s="59">
        <f t="shared" si="17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0</v>
      </c>
      <c r="T50" s="7"/>
      <c r="U50" s="67">
        <f t="shared" si="18"/>
        <v>0</v>
      </c>
      <c r="V50" s="68">
        <f t="shared" si="19"/>
        <v>0</v>
      </c>
      <c r="W50" s="44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6"/>
        <v>0</v>
      </c>
      <c r="AJ50" s="59">
        <f t="shared" si="17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18"/>
        <v>0</v>
      </c>
      <c r="V51" s="68">
        <f t="shared" si="19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6"/>
        <v>0</v>
      </c>
      <c r="AJ51" s="59">
        <f t="shared" si="17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78">
        <v>750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750</v>
      </c>
      <c r="T52" s="7"/>
      <c r="U52" s="67">
        <f t="shared" si="18"/>
        <v>630</v>
      </c>
      <c r="V52" s="68">
        <f t="shared" si="19"/>
        <v>120</v>
      </c>
      <c r="W52" s="44">
        <f t="shared" si="5"/>
        <v>750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6"/>
        <v>0</v>
      </c>
      <c r="AJ52" s="59">
        <f t="shared" si="17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f>1800+1800</f>
        <v>3600</v>
      </c>
      <c r="D53" s="20">
        <v>0</v>
      </c>
      <c r="E53" s="20">
        <v>0</v>
      </c>
      <c r="F53" s="20">
        <v>0</v>
      </c>
      <c r="G53" s="20">
        <v>0</v>
      </c>
      <c r="H53" s="20">
        <v>100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3700</v>
      </c>
      <c r="T53" s="7"/>
      <c r="U53" s="67">
        <f t="shared" si="18"/>
        <v>3024</v>
      </c>
      <c r="V53" s="68">
        <f t="shared" si="19"/>
        <v>576</v>
      </c>
      <c r="W53" s="44">
        <f t="shared" si="5"/>
        <v>3600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6"/>
        <v>0</v>
      </c>
      <c r="AJ53" s="59">
        <f t="shared" si="17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18"/>
        <v>0</v>
      </c>
      <c r="V54" s="68">
        <f t="shared" si="19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6"/>
        <v>0</v>
      </c>
      <c r="AJ54" s="59">
        <f t="shared" si="17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v>0</v>
      </c>
      <c r="D55" s="20">
        <v>0</v>
      </c>
      <c r="E55" s="20">
        <v>300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300</v>
      </c>
      <c r="T55" s="7"/>
      <c r="U55" s="67">
        <f t="shared" si="18"/>
        <v>0</v>
      </c>
      <c r="V55" s="68">
        <f t="shared" si="19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6"/>
        <v>0</v>
      </c>
      <c r="AJ55" s="59">
        <f t="shared" si="17"/>
        <v>0</v>
      </c>
      <c r="AK55" s="60">
        <f t="shared" si="6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18"/>
        <v>0</v>
      </c>
      <c r="V56" s="68">
        <f t="shared" si="19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6"/>
        <v>0</v>
      </c>
      <c r="AJ56" s="59">
        <f t="shared" si="17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18"/>
        <v>0</v>
      </c>
      <c r="V57" s="68">
        <f t="shared" si="19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6"/>
        <v>0</v>
      </c>
      <c r="AJ57" s="59">
        <f t="shared" si="17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508</v>
      </c>
      <c r="T58" s="7"/>
      <c r="U58" s="67">
        <f t="shared" si="18"/>
        <v>426.71999999999997</v>
      </c>
      <c r="V58" s="68">
        <f t="shared" si="19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6"/>
        <v>0</v>
      </c>
      <c r="AJ58" s="59">
        <f t="shared" si="17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0</v>
      </c>
      <c r="T59" s="7"/>
      <c r="U59" s="67">
        <f t="shared" si="18"/>
        <v>0</v>
      </c>
      <c r="V59" s="68">
        <f t="shared" si="19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6"/>
        <v>0</v>
      </c>
      <c r="AJ59" s="59">
        <f t="shared" si="17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v>116.66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116.66</v>
      </c>
      <c r="T60" s="7"/>
      <c r="U60" s="67">
        <f t="shared" si="18"/>
        <v>97.994399999999999</v>
      </c>
      <c r="V60" s="68">
        <f t="shared" si="19"/>
        <v>18.665600000000001</v>
      </c>
      <c r="W60" s="44">
        <f t="shared" si="5"/>
        <v>116.66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6"/>
        <v>0</v>
      </c>
      <c r="AJ60" s="59">
        <f t="shared" si="17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18"/>
        <v>0</v>
      </c>
      <c r="V61" s="68">
        <f t="shared" si="19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6"/>
        <v>0</v>
      </c>
      <c r="AJ61" s="59">
        <f t="shared" si="17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78">
        <f>601+610</f>
        <v>1211</v>
      </c>
      <c r="D62" s="20">
        <v>0</v>
      </c>
      <c r="E62" s="20">
        <v>25</v>
      </c>
      <c r="F62" s="20">
        <v>25</v>
      </c>
      <c r="G62" s="20">
        <v>25</v>
      </c>
      <c r="H62" s="20">
        <v>25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25</v>
      </c>
      <c r="R62" s="78">
        <v>0</v>
      </c>
      <c r="S62" s="24">
        <f t="shared" si="0"/>
        <v>1336</v>
      </c>
      <c r="T62" s="7"/>
      <c r="U62" s="67">
        <f t="shared" si="18"/>
        <v>1017.24</v>
      </c>
      <c r="V62" s="68">
        <f t="shared" si="19"/>
        <v>193.76</v>
      </c>
      <c r="W62" s="44">
        <f t="shared" si="5"/>
        <v>1211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6"/>
        <v>12.5</v>
      </c>
      <c r="AJ62" s="59">
        <f t="shared" si="17"/>
        <v>12.5</v>
      </c>
      <c r="AK62" s="60">
        <f t="shared" si="6"/>
        <v>25</v>
      </c>
      <c r="AM62" s="3"/>
      <c r="AN62" s="3"/>
    </row>
    <row r="63" spans="1:40" x14ac:dyDescent="0.2">
      <c r="A63" s="16"/>
      <c r="B63" s="112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24">
        <f t="shared" si="0"/>
        <v>0</v>
      </c>
      <c r="T63" s="7"/>
      <c r="U63" s="67">
        <f t="shared" si="18"/>
        <v>0</v>
      </c>
      <c r="V63" s="68">
        <f t="shared" si="19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6"/>
        <v>0</v>
      </c>
      <c r="AJ63" s="59">
        <f t="shared" si="17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24">
        <f t="shared" si="0"/>
        <v>0</v>
      </c>
      <c r="T64" s="7"/>
      <c r="U64" s="67">
        <f t="shared" ref="U64:U71" si="20">(+C64+D64)*$U$9</f>
        <v>0</v>
      </c>
      <c r="V64" s="68">
        <f t="shared" ref="V64:V71" si="21">(+C64+D64)*$V$9</f>
        <v>0</v>
      </c>
      <c r="W64" s="44">
        <f t="shared" ref="W64:W71" si="22">+V64+U64</f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6"/>
        <v>0</v>
      </c>
      <c r="AJ64" s="59">
        <f t="shared" si="17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24">
        <f t="shared" si="0"/>
        <v>0</v>
      </c>
      <c r="T65" s="7"/>
      <c r="U65" s="67">
        <f t="shared" si="20"/>
        <v>0</v>
      </c>
      <c r="V65" s="68">
        <f t="shared" si="21"/>
        <v>0</v>
      </c>
      <c r="W65" s="44">
        <f t="shared" si="22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6"/>
        <v>0</v>
      </c>
      <c r="AJ65" s="59">
        <f t="shared" si="17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24">
        <f t="shared" si="0"/>
        <v>0</v>
      </c>
      <c r="T66" s="7"/>
      <c r="U66" s="67">
        <f t="shared" si="20"/>
        <v>0</v>
      </c>
      <c r="V66" s="68">
        <f t="shared" si="21"/>
        <v>0</v>
      </c>
      <c r="W66" s="44">
        <f t="shared" si="22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6"/>
        <v>0</v>
      </c>
      <c r="AJ66" s="59">
        <f t="shared" si="17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204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24">
        <f t="shared" si="0"/>
        <v>0</v>
      </c>
      <c r="T67" s="7"/>
      <c r="U67" s="67">
        <f t="shared" si="20"/>
        <v>0</v>
      </c>
      <c r="V67" s="68">
        <f t="shared" si="21"/>
        <v>0</v>
      </c>
      <c r="W67" s="44">
        <f t="shared" si="22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6"/>
        <v>0</v>
      </c>
      <c r="AJ67" s="59">
        <f t="shared" si="17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204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24">
        <f t="shared" ref="S68:S71" si="23">SUM(C68:R68)</f>
        <v>0</v>
      </c>
      <c r="T68" s="7"/>
      <c r="U68" s="67">
        <f t="shared" si="20"/>
        <v>0</v>
      </c>
      <c r="V68" s="68">
        <f t="shared" si="21"/>
        <v>0</v>
      </c>
      <c r="W68" s="44">
        <f t="shared" si="22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ref="AI68:AI71" si="24">+G68*$AI$9</f>
        <v>0</v>
      </c>
      <c r="AJ68" s="59">
        <f t="shared" ref="AJ68:AJ71" si="25">+G68*$AJ$9</f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24">
        <f t="shared" si="23"/>
        <v>0</v>
      </c>
      <c r="T69" s="7"/>
      <c r="U69" s="67">
        <f t="shared" si="20"/>
        <v>0</v>
      </c>
      <c r="V69" s="68">
        <f t="shared" si="21"/>
        <v>0</v>
      </c>
      <c r="W69" s="44">
        <f t="shared" si="22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si="24"/>
        <v>0</v>
      </c>
      <c r="AJ69" s="59">
        <f t="shared" si="25"/>
        <v>0</v>
      </c>
      <c r="AK69" s="60">
        <f t="shared" ref="AK69:AK72" si="26">+AJ69+AI69</f>
        <v>0</v>
      </c>
      <c r="AM69" s="3"/>
      <c r="AN69" s="3"/>
    </row>
    <row r="70" spans="1:41" ht="12" customHeight="1" x14ac:dyDescent="0.2">
      <c r="A70" s="16"/>
      <c r="B70" s="112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24">
        <f t="shared" si="23"/>
        <v>0</v>
      </c>
      <c r="T70" s="7"/>
      <c r="U70" s="67">
        <f t="shared" si="20"/>
        <v>0</v>
      </c>
      <c r="V70" s="68">
        <f t="shared" si="21"/>
        <v>0</v>
      </c>
      <c r="W70" s="44">
        <f t="shared" si="22"/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24"/>
        <v>0</v>
      </c>
      <c r="AJ70" s="59">
        <f t="shared" si="25"/>
        <v>0</v>
      </c>
      <c r="AK70" s="60">
        <f t="shared" si="26"/>
        <v>0</v>
      </c>
      <c r="AM70" s="3"/>
      <c r="AN70" s="3"/>
    </row>
    <row r="71" spans="1:41" ht="15.6" customHeight="1" thickBot="1" x14ac:dyDescent="0.25">
      <c r="A71" s="16"/>
      <c r="B71" s="113"/>
      <c r="C71" s="204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24">
        <f t="shared" si="23"/>
        <v>0</v>
      </c>
      <c r="T71" s="7"/>
      <c r="U71" s="67">
        <f t="shared" si="20"/>
        <v>0</v>
      </c>
      <c r="V71" s="68">
        <f t="shared" si="21"/>
        <v>0</v>
      </c>
      <c r="W71" s="44">
        <f t="shared" si="22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24"/>
        <v>0</v>
      </c>
      <c r="AJ71" s="59">
        <f t="shared" si="25"/>
        <v>0</v>
      </c>
      <c r="AK71" s="60">
        <f t="shared" si="26"/>
        <v>0</v>
      </c>
      <c r="AM71" s="3"/>
      <c r="AN71" s="3"/>
    </row>
    <row r="72" spans="1:41" s="30" customFormat="1" ht="12.75" customHeight="1" thickTop="1" thickBot="1" x14ac:dyDescent="0.25">
      <c r="A72" s="25" t="s">
        <v>30</v>
      </c>
      <c r="B72" s="111"/>
      <c r="C72" s="109">
        <f t="shared" ref="C72:S72" si="27">SUM(C10:C71)</f>
        <v>14674.6</v>
      </c>
      <c r="D72" s="109">
        <f t="shared" si="27"/>
        <v>0</v>
      </c>
      <c r="E72" s="109">
        <f>SUM(E10:E71)</f>
        <v>807.32999999999993</v>
      </c>
      <c r="F72" s="109">
        <f t="shared" si="27"/>
        <v>45</v>
      </c>
      <c r="G72" s="109">
        <f t="shared" si="27"/>
        <v>25</v>
      </c>
      <c r="H72" s="109">
        <f t="shared" si="27"/>
        <v>520.49</v>
      </c>
      <c r="I72" s="109">
        <f t="shared" si="27"/>
        <v>128.09</v>
      </c>
      <c r="J72" s="109">
        <f t="shared" si="27"/>
        <v>0</v>
      </c>
      <c r="K72" s="109">
        <f t="shared" si="27"/>
        <v>0</v>
      </c>
      <c r="L72" s="109">
        <f t="shared" si="27"/>
        <v>0</v>
      </c>
      <c r="M72" s="109"/>
      <c r="N72" s="109">
        <f t="shared" si="27"/>
        <v>0</v>
      </c>
      <c r="O72" s="109">
        <f t="shared" si="27"/>
        <v>111.45</v>
      </c>
      <c r="P72" s="132">
        <f t="shared" si="27"/>
        <v>0</v>
      </c>
      <c r="Q72" s="109">
        <f t="shared" si="27"/>
        <v>25</v>
      </c>
      <c r="R72" s="109">
        <f t="shared" si="27"/>
        <v>0</v>
      </c>
      <c r="S72" s="109">
        <f t="shared" si="27"/>
        <v>16336.96</v>
      </c>
      <c r="T72" s="27"/>
      <c r="U72" s="45">
        <f>SUM(U10:U71)</f>
        <v>12326.663999999999</v>
      </c>
      <c r="V72" s="46">
        <f>SUM(V10:V71)</f>
        <v>2347.9360000000006</v>
      </c>
      <c r="W72" s="47">
        <f t="shared" ref="W72" si="28">+V72+U72</f>
        <v>14674.599999999999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12.5</v>
      </c>
      <c r="AJ72" s="62">
        <f>SUM(AJ10:AJ71)</f>
        <v>12.5</v>
      </c>
      <c r="AK72" s="63">
        <f t="shared" si="26"/>
        <v>25</v>
      </c>
    </row>
    <row r="73" spans="1:41" ht="12.75" customHeight="1" thickTop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29">(+C74+D74)*$U$9</f>
        <v>0</v>
      </c>
      <c r="V74" s="68">
        <f t="shared" ref="V74:V78" si="30">(+C74+D74)*$V$9</f>
        <v>0</v>
      </c>
      <c r="W74" s="44">
        <f t="shared" ref="W74:W78" si="31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32">+G74*$AI$9</f>
        <v>0</v>
      </c>
      <c r="AJ74" s="59">
        <f t="shared" ref="AJ74:AJ78" si="33">+G74*$AJ$9</f>
        <v>0</v>
      </c>
      <c r="AK74" s="60">
        <f t="shared" ref="AK74:AK78" si="34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35">SUM(C75:R75)</f>
        <v>0</v>
      </c>
      <c r="T75" s="7"/>
      <c r="U75" s="67">
        <f t="shared" si="29"/>
        <v>0</v>
      </c>
      <c r="V75" s="68">
        <f t="shared" si="30"/>
        <v>0</v>
      </c>
      <c r="W75" s="44">
        <f t="shared" si="31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32"/>
        <v>0</v>
      </c>
      <c r="AJ75" s="59">
        <f t="shared" si="33"/>
        <v>0</v>
      </c>
      <c r="AK75" s="60">
        <f t="shared" si="34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35"/>
        <v>0</v>
      </c>
      <c r="T76" s="4"/>
      <c r="U76" s="67">
        <f t="shared" si="29"/>
        <v>0</v>
      </c>
      <c r="V76" s="68">
        <f t="shared" si="30"/>
        <v>0</v>
      </c>
      <c r="W76" s="44">
        <f t="shared" si="31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32"/>
        <v>0</v>
      </c>
      <c r="AJ76" s="59">
        <f t="shared" si="33"/>
        <v>0</v>
      </c>
      <c r="AK76" s="60">
        <f t="shared" si="34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35"/>
        <v>0</v>
      </c>
      <c r="T77" s="4"/>
      <c r="U77" s="67">
        <f t="shared" si="29"/>
        <v>0</v>
      </c>
      <c r="V77" s="68">
        <f t="shared" si="30"/>
        <v>0</v>
      </c>
      <c r="W77" s="44">
        <f t="shared" si="31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32"/>
        <v>0</v>
      </c>
      <c r="AJ77" s="59">
        <f t="shared" si="33"/>
        <v>0</v>
      </c>
      <c r="AK77" s="60">
        <f t="shared" si="34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35"/>
        <v>0</v>
      </c>
      <c r="T78" s="4"/>
      <c r="U78" s="151">
        <f t="shared" si="29"/>
        <v>0</v>
      </c>
      <c r="V78" s="152">
        <f t="shared" si="30"/>
        <v>0</v>
      </c>
      <c r="W78" s="153">
        <f t="shared" si="31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32"/>
        <v>0</v>
      </c>
      <c r="AJ78" s="155">
        <f t="shared" si="33"/>
        <v>0</v>
      </c>
      <c r="AK78" s="156">
        <f t="shared" si="34"/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36">SUM(D74:D78)</f>
        <v>0</v>
      </c>
      <c r="E79" s="117">
        <f t="shared" si="36"/>
        <v>0</v>
      </c>
      <c r="F79" s="117">
        <f t="shared" si="36"/>
        <v>0</v>
      </c>
      <c r="G79" s="117">
        <f t="shared" si="36"/>
        <v>0</v>
      </c>
      <c r="H79" s="117">
        <f t="shared" si="36"/>
        <v>0</v>
      </c>
      <c r="I79" s="117">
        <f t="shared" si="36"/>
        <v>0</v>
      </c>
      <c r="J79" s="117">
        <f t="shared" si="36"/>
        <v>0</v>
      </c>
      <c r="K79" s="117">
        <f t="shared" si="36"/>
        <v>0</v>
      </c>
      <c r="L79" s="117">
        <f t="shared" si="36"/>
        <v>0</v>
      </c>
      <c r="M79" s="117">
        <f t="shared" si="36"/>
        <v>0</v>
      </c>
      <c r="N79" s="117">
        <f t="shared" si="36"/>
        <v>0</v>
      </c>
      <c r="O79" s="117">
        <f t="shared" si="36"/>
        <v>0</v>
      </c>
      <c r="P79" s="117">
        <f t="shared" si="36"/>
        <v>0</v>
      </c>
      <c r="Q79" s="117">
        <f t="shared" si="36"/>
        <v>0</v>
      </c>
      <c r="R79" s="117">
        <f t="shared" si="36"/>
        <v>0</v>
      </c>
      <c r="S79" s="118">
        <f>SUM(S74:S78)</f>
        <v>0</v>
      </c>
      <c r="T79" s="7"/>
      <c r="U79" s="159">
        <f>SUM(U74:U78)+U72</f>
        <v>12326.663999999999</v>
      </c>
      <c r="V79" s="160">
        <f>SUM(V74:V78)+V72</f>
        <v>2347.9360000000006</v>
      </c>
      <c r="W79" s="118">
        <f>SUM(W74:W78)+W72</f>
        <v>14674.599999999999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12.5</v>
      </c>
      <c r="AJ79" s="160">
        <f>SUM(AJ74:AJ78)+AJ72</f>
        <v>12.5</v>
      </c>
      <c r="AK79" s="118">
        <f>SUM(AK74:AK78)+AK72</f>
        <v>25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</row>
    <row r="82" spans="1:23" x14ac:dyDescent="0.2">
      <c r="A82" s="76"/>
      <c r="B82" s="76"/>
      <c r="C82" s="10"/>
      <c r="H82" s="10"/>
      <c r="Q82" s="10"/>
      <c r="U82" s="15"/>
      <c r="V82" s="15"/>
      <c r="W82" s="15"/>
    </row>
    <row r="84" spans="1:23" x14ac:dyDescent="0.2">
      <c r="H84" s="10"/>
      <c r="U84" s="15"/>
      <c r="V84" s="15"/>
      <c r="W84" s="15"/>
    </row>
    <row r="85" spans="1:23" x14ac:dyDescent="0.2">
      <c r="C85" s="10"/>
      <c r="F85" s="10"/>
    </row>
    <row r="86" spans="1:23" x14ac:dyDescent="0.2">
      <c r="C86" s="10"/>
      <c r="F86" s="10"/>
    </row>
    <row r="87" spans="1:23" x14ac:dyDescent="0.2">
      <c r="C87" s="10"/>
      <c r="F87" s="10"/>
    </row>
    <row r="88" spans="1:23" x14ac:dyDescent="0.2">
      <c r="C88" s="10"/>
      <c r="F88" s="10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sortState xmlns:xlrd2="http://schemas.microsoft.com/office/spreadsheetml/2017/richdata2" ref="A110:T198">
    <sortCondition ref="A110:A198"/>
  </sortState>
  <pageMargins left="0.2" right="0.2" top="0.25" bottom="0.2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126"/>
  <sheetViews>
    <sheetView zoomScaleNormal="100" workbookViewId="0">
      <pane ySplit="9" topLeftCell="A42" activePane="bottomLeft" state="frozen"/>
      <selection pane="bottomLeft" activeCell="D3" sqref="D3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66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1.6640625" style="6" bestFit="1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7.399999999999999" x14ac:dyDescent="0.3">
      <c r="A2" s="64" t="s">
        <v>0</v>
      </c>
      <c r="B2" s="230"/>
      <c r="C2" s="230"/>
      <c r="D2" s="230"/>
      <c r="E2" s="31"/>
      <c r="F2" s="31"/>
      <c r="G2" s="31"/>
      <c r="H2" s="205"/>
      <c r="I2" s="217" t="s">
        <v>86</v>
      </c>
      <c r="J2" s="217"/>
      <c r="K2" s="2"/>
      <c r="L2" s="2"/>
      <c r="M2" s="2"/>
      <c r="N2" s="2"/>
      <c r="O2" s="2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7.399999999999999" x14ac:dyDescent="0.3">
      <c r="A3" s="64"/>
      <c r="B3" s="64"/>
      <c r="C3" s="31"/>
      <c r="D3" s="31"/>
      <c r="E3" s="31"/>
      <c r="F3" s="31"/>
      <c r="G3" s="205" t="s">
        <v>97</v>
      </c>
      <c r="H3" s="31"/>
      <c r="I3" s="31"/>
      <c r="J3" s="31"/>
      <c r="K3" s="31"/>
      <c r="L3" s="2"/>
      <c r="M3" s="2"/>
      <c r="N3" s="2"/>
      <c r="O3" s="2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140">
        <f>+Jan!C10+Feb!C10+Mar!C10</f>
        <v>0</v>
      </c>
      <c r="D10" s="140">
        <f>+Jan!D10+Feb!D10+Mar!D10</f>
        <v>0</v>
      </c>
      <c r="E10" s="140">
        <f>+Jan!E10+Feb!E10+Mar!E10</f>
        <v>0</v>
      </c>
      <c r="F10" s="140">
        <f>+Jan!F10+Feb!F10+Mar!F10</f>
        <v>0</v>
      </c>
      <c r="G10" s="140">
        <f>+Jan!G10+Feb!G10+Mar!G10</f>
        <v>0</v>
      </c>
      <c r="H10" s="140">
        <f>+Jan!H10+Feb!H10+Mar!H10</f>
        <v>0</v>
      </c>
      <c r="I10" s="140">
        <f>+Jan!I10+Feb!I10+Mar!I10</f>
        <v>0</v>
      </c>
      <c r="J10" s="140">
        <f>+Jan!J10+Feb!J10+Mar!J10</f>
        <v>0</v>
      </c>
      <c r="K10" s="140">
        <f>+Jan!K10+Feb!K10+Mar!K10</f>
        <v>0</v>
      </c>
      <c r="L10" s="140">
        <f>+Jan!L10+Feb!L10+Mar!L10</f>
        <v>0</v>
      </c>
      <c r="M10" s="140">
        <f>+Jan!M10+Feb!M10+Mar!M10</f>
        <v>0</v>
      </c>
      <c r="N10" s="140">
        <f>+Jan!N10+Feb!N10+Mar!N10</f>
        <v>0</v>
      </c>
      <c r="O10" s="140">
        <f>+Jan!O10+Feb!O10+Mar!O10</f>
        <v>0</v>
      </c>
      <c r="P10" s="140">
        <f>+Jan!P10+Feb!P10+Mar!P10</f>
        <v>0</v>
      </c>
      <c r="Q10" s="140">
        <f>+Jan!Q10+Feb!Q10+Mar!Q10</f>
        <v>0</v>
      </c>
      <c r="R10" s="140">
        <f>+Jan!R10+Feb!R10+Mar!R10</f>
        <v>0</v>
      </c>
      <c r="S10" s="171">
        <f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38" si="0">+G10*$AI$9</f>
        <v>0</v>
      </c>
      <c r="AJ10" s="56">
        <f t="shared" ref="AJ10:AJ38" si="1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140">
        <f>+Jan!C11+Feb!C11+Mar!C11</f>
        <v>0</v>
      </c>
      <c r="D11" s="140">
        <f>+Jan!D11+Feb!D11+Mar!D11</f>
        <v>0</v>
      </c>
      <c r="E11" s="140">
        <f>+Jan!E11+Feb!E11+Mar!E11</f>
        <v>0</v>
      </c>
      <c r="F11" s="140">
        <f>+Jan!F11+Feb!F11+Mar!F11</f>
        <v>0</v>
      </c>
      <c r="G11" s="140">
        <f>+Jan!G11+Feb!G11+Mar!G11</f>
        <v>0</v>
      </c>
      <c r="H11" s="140">
        <f>+Jan!H11+Feb!H11+Mar!H11</f>
        <v>0</v>
      </c>
      <c r="I11" s="140">
        <f>+Jan!I11+Feb!I11+Mar!I11</f>
        <v>0</v>
      </c>
      <c r="J11" s="140">
        <f>+Jan!J11+Feb!J11+Mar!J11</f>
        <v>0</v>
      </c>
      <c r="K11" s="140">
        <f>+Jan!K11+Feb!K11+Mar!K11</f>
        <v>0</v>
      </c>
      <c r="L11" s="140">
        <f>+Jan!L11+Feb!L11+Mar!L11</f>
        <v>0</v>
      </c>
      <c r="M11" s="140">
        <f>+Jan!M11+Feb!M11+Mar!M11</f>
        <v>0</v>
      </c>
      <c r="N11" s="140">
        <f>+Jan!N11+Feb!N11+Mar!N11</f>
        <v>0</v>
      </c>
      <c r="O11" s="140">
        <f>+Jan!O11+Feb!O11+Mar!O11</f>
        <v>0</v>
      </c>
      <c r="P11" s="140">
        <f>+Jan!P11+Feb!P11+Mar!P11</f>
        <v>0</v>
      </c>
      <c r="Q11" s="140">
        <f>+Jan!Q11+Feb!Q11+Mar!Q11</f>
        <v>0</v>
      </c>
      <c r="R11" s="166">
        <f>+Jan!R11+Feb!R11+Mar!R11</f>
        <v>0</v>
      </c>
      <c r="S11" s="171">
        <f t="shared" ref="S11:S71" si="2">SUM(C11:R11)</f>
        <v>0</v>
      </c>
      <c r="T11" s="7"/>
      <c r="U11" s="67">
        <f t="shared" ref="U11:U39" si="3">(+C11+D11)*$U$9</f>
        <v>0</v>
      </c>
      <c r="V11" s="68">
        <f t="shared" ref="V11:V39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0"/>
        <v>0</v>
      </c>
      <c r="AJ11" s="59">
        <f t="shared" si="1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140">
        <f>+Jan!C12+Feb!C12+Mar!C12</f>
        <v>197.69</v>
      </c>
      <c r="D12" s="140">
        <f>+Jan!D12+Feb!D12+Mar!D12</f>
        <v>0</v>
      </c>
      <c r="E12" s="140">
        <f>+Jan!E12+Feb!E12+Mar!E12</f>
        <v>0</v>
      </c>
      <c r="F12" s="140">
        <f>+Jan!F12+Feb!F12+Mar!F12</f>
        <v>0</v>
      </c>
      <c r="G12" s="140">
        <f>+Jan!G12+Feb!G12+Mar!G12</f>
        <v>0</v>
      </c>
      <c r="H12" s="140">
        <f>+Jan!H12+Feb!H12+Mar!H12</f>
        <v>395.49</v>
      </c>
      <c r="I12" s="140">
        <f>+Jan!I12+Feb!I12+Mar!I12</f>
        <v>128.09</v>
      </c>
      <c r="J12" s="140">
        <f>+Jan!J12+Feb!J12+Mar!J12</f>
        <v>0</v>
      </c>
      <c r="K12" s="140">
        <f>+Jan!K12+Feb!K12+Mar!K12</f>
        <v>0</v>
      </c>
      <c r="L12" s="140">
        <f>+Jan!L12+Feb!L12+Mar!L12</f>
        <v>0</v>
      </c>
      <c r="M12" s="140">
        <f>+Jan!M12+Feb!M12+Mar!M12</f>
        <v>0</v>
      </c>
      <c r="N12" s="140">
        <f>+Jan!N12+Feb!N12+Mar!N12</f>
        <v>0</v>
      </c>
      <c r="O12" s="140">
        <f>+Jan!O12+Feb!O12+Mar!O12</f>
        <v>0</v>
      </c>
      <c r="P12" s="140">
        <f>+Jan!P12+Feb!P12+Mar!P12</f>
        <v>0</v>
      </c>
      <c r="Q12" s="140">
        <f>+Jan!Q12+Feb!Q12+Mar!Q12</f>
        <v>0</v>
      </c>
      <c r="R12" s="166">
        <f>+Jan!R12+Feb!R12+Mar!R12</f>
        <v>0</v>
      </c>
      <c r="S12" s="171">
        <f t="shared" si="2"/>
        <v>721.2700000000001</v>
      </c>
      <c r="T12" s="7"/>
      <c r="U12" s="67">
        <f t="shared" si="3"/>
        <v>166.05959999999999</v>
      </c>
      <c r="V12" s="68">
        <f t="shared" si="4"/>
        <v>31.630400000000002</v>
      </c>
      <c r="W12" s="44">
        <f t="shared" si="5"/>
        <v>197.69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0"/>
        <v>0</v>
      </c>
      <c r="AJ12" s="59">
        <f t="shared" si="1"/>
        <v>0</v>
      </c>
      <c r="AK12" s="60">
        <f t="shared" si="6"/>
        <v>0</v>
      </c>
      <c r="AL12" s="5"/>
    </row>
    <row r="13" spans="1:42" x14ac:dyDescent="0.2">
      <c r="A13" s="220" t="s">
        <v>34</v>
      </c>
      <c r="B13" s="221">
        <v>240050</v>
      </c>
      <c r="C13" s="140">
        <f>+Jan!C13+Feb!C13+Mar!C13</f>
        <v>0</v>
      </c>
      <c r="D13" s="140">
        <f>+Jan!D13+Feb!D13+Mar!D13</f>
        <v>0</v>
      </c>
      <c r="E13" s="140">
        <f>+Jan!E13+Feb!E13+Mar!E13</f>
        <v>0</v>
      </c>
      <c r="F13" s="140">
        <f>+Jan!F13+Feb!F13+Mar!F13</f>
        <v>0</v>
      </c>
      <c r="G13" s="140">
        <f>+Jan!G13+Feb!G13+Mar!G13</f>
        <v>0</v>
      </c>
      <c r="H13" s="140">
        <f>+Jan!H13+Feb!H13+Mar!H13</f>
        <v>0</v>
      </c>
      <c r="I13" s="140">
        <f>+Jan!I13+Feb!I13+Mar!I13</f>
        <v>0</v>
      </c>
      <c r="J13" s="140">
        <f>+Jan!J13+Feb!J13+Mar!J13</f>
        <v>0</v>
      </c>
      <c r="K13" s="140">
        <f>+Jan!K13+Feb!K13+Mar!K13</f>
        <v>0</v>
      </c>
      <c r="L13" s="140">
        <f>+Jan!L13+Feb!L13+Mar!L13</f>
        <v>0</v>
      </c>
      <c r="M13" s="140">
        <f>+Jan!M13+Feb!M13+Mar!M13</f>
        <v>0</v>
      </c>
      <c r="N13" s="140">
        <f>+Jan!N13+Feb!N13+Mar!N13</f>
        <v>0</v>
      </c>
      <c r="O13" s="140">
        <f>+Jan!O13+Feb!O13+Mar!O13</f>
        <v>0</v>
      </c>
      <c r="P13" s="140">
        <f>+Jan!P13+Feb!P13+Mar!P13</f>
        <v>0</v>
      </c>
      <c r="Q13" s="140">
        <f>+Jan!Q13+Feb!Q13+Mar!Q13</f>
        <v>0</v>
      </c>
      <c r="R13" s="166">
        <f>+Jan!R13+Feb!R13+Mar!R13</f>
        <v>0</v>
      </c>
      <c r="S13" s="171">
        <f t="shared" si="2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0"/>
        <v>0</v>
      </c>
      <c r="AJ13" s="59">
        <f t="shared" si="1"/>
        <v>0</v>
      </c>
      <c r="AK13" s="60">
        <f t="shared" si="6"/>
        <v>0</v>
      </c>
      <c r="AL13" s="5"/>
    </row>
    <row r="14" spans="1:42" hidden="1" x14ac:dyDescent="0.2">
      <c r="A14" s="220" t="s">
        <v>35</v>
      </c>
      <c r="B14" s="221">
        <v>240070</v>
      </c>
      <c r="C14" s="140">
        <f>+Jan!C14+Feb!C14+Mar!C14</f>
        <v>750</v>
      </c>
      <c r="D14" s="140">
        <f>+Jan!D14+Feb!D14+Mar!D14</f>
        <v>0</v>
      </c>
      <c r="E14" s="140">
        <f>+Jan!E14+Feb!E14+Mar!E14</f>
        <v>100</v>
      </c>
      <c r="F14" s="140">
        <f>+Jan!F14+Feb!F14+Mar!F14</f>
        <v>0</v>
      </c>
      <c r="G14" s="140">
        <f>+Jan!G14+Feb!G14+Mar!G14</f>
        <v>0</v>
      </c>
      <c r="H14" s="140">
        <f>+Jan!H14+Feb!H14+Mar!H14</f>
        <v>0</v>
      </c>
      <c r="I14" s="140">
        <f>+Jan!I14+Feb!I14+Mar!I14</f>
        <v>0</v>
      </c>
      <c r="J14" s="140">
        <f>+Jan!J14+Feb!J14+Mar!J14</f>
        <v>0</v>
      </c>
      <c r="K14" s="140">
        <f>+Jan!K14+Feb!K14+Mar!K14</f>
        <v>0</v>
      </c>
      <c r="L14" s="140">
        <f>+Jan!L14+Feb!L14+Mar!L14</f>
        <v>0</v>
      </c>
      <c r="M14" s="140">
        <f>+Jan!M14+Feb!M14+Mar!M14</f>
        <v>0</v>
      </c>
      <c r="N14" s="140">
        <f>+Jan!N14+Feb!N14+Mar!N14</f>
        <v>0</v>
      </c>
      <c r="O14" s="140">
        <f>+Jan!O14+Feb!O14+Mar!O14</f>
        <v>0</v>
      </c>
      <c r="P14" s="140">
        <f>+Jan!P14+Feb!P14+Mar!P14</f>
        <v>0</v>
      </c>
      <c r="Q14" s="140">
        <f>+Jan!Q14+Feb!Q14+Mar!Q14</f>
        <v>0</v>
      </c>
      <c r="R14" s="166">
        <f>+Jan!R14+Feb!R14+Mar!R14</f>
        <v>0</v>
      </c>
      <c r="S14" s="171">
        <f t="shared" si="2"/>
        <v>850</v>
      </c>
      <c r="T14" s="7"/>
      <c r="U14" s="67">
        <f t="shared" si="3"/>
        <v>630</v>
      </c>
      <c r="V14" s="68">
        <f t="shared" si="4"/>
        <v>120</v>
      </c>
      <c r="W14" s="44">
        <f t="shared" si="5"/>
        <v>750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0"/>
        <v>0</v>
      </c>
      <c r="AJ14" s="59">
        <f t="shared" si="1"/>
        <v>0</v>
      </c>
      <c r="AK14" s="60">
        <f t="shared" si="6"/>
        <v>0</v>
      </c>
      <c r="AL14" s="5"/>
    </row>
    <row r="15" spans="1:42" x14ac:dyDescent="0.2">
      <c r="A15" s="220" t="s">
        <v>36</v>
      </c>
      <c r="B15" s="221">
        <v>240100</v>
      </c>
      <c r="C15" s="140">
        <f>+Jan!C15+Feb!C15+Mar!C15</f>
        <v>0</v>
      </c>
      <c r="D15" s="140">
        <f>+Jan!D15+Feb!D15+Mar!D15</f>
        <v>0</v>
      </c>
      <c r="E15" s="140">
        <f>+Jan!E15+Feb!E15+Mar!E15</f>
        <v>0</v>
      </c>
      <c r="F15" s="140">
        <f>+Jan!F15+Feb!F15+Mar!F15</f>
        <v>0</v>
      </c>
      <c r="G15" s="140">
        <f>+Jan!G15+Feb!G15+Mar!G15</f>
        <v>0</v>
      </c>
      <c r="H15" s="140">
        <f>+Jan!H15+Feb!H15+Mar!H15</f>
        <v>0</v>
      </c>
      <c r="I15" s="140">
        <f>+Jan!I15+Feb!I15+Mar!I15</f>
        <v>0</v>
      </c>
      <c r="J15" s="140">
        <f>+Jan!J15+Feb!J15+Mar!J15</f>
        <v>0</v>
      </c>
      <c r="K15" s="140">
        <f>+Jan!K15+Feb!K15+Mar!K15</f>
        <v>0</v>
      </c>
      <c r="L15" s="140">
        <f>+Jan!L15+Feb!L15+Mar!L15</f>
        <v>0</v>
      </c>
      <c r="M15" s="140">
        <f>+Jan!M15+Feb!M15+Mar!M15</f>
        <v>0</v>
      </c>
      <c r="N15" s="140">
        <f>+Jan!N15+Feb!N15+Mar!N15</f>
        <v>0</v>
      </c>
      <c r="O15" s="140">
        <f>+Jan!O15+Feb!O15+Mar!O15</f>
        <v>0</v>
      </c>
      <c r="P15" s="140">
        <f>+Jan!P15+Feb!P15+Mar!P15</f>
        <v>0</v>
      </c>
      <c r="Q15" s="140">
        <f>+Jan!Q15+Feb!Q15+Mar!Q15</f>
        <v>0</v>
      </c>
      <c r="R15" s="166">
        <f>+Jan!R15+Feb!R15+Mar!R15</f>
        <v>0</v>
      </c>
      <c r="S15" s="171">
        <f t="shared" si="2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0"/>
        <v>0</v>
      </c>
      <c r="AJ15" s="59">
        <f t="shared" si="1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140">
        <f>+Jan!C16+Feb!C16+Mar!C16</f>
        <v>975</v>
      </c>
      <c r="D16" s="140">
        <f>+Jan!D16+Feb!D16+Mar!D16</f>
        <v>0</v>
      </c>
      <c r="E16" s="140">
        <f>+Jan!E16+Feb!E16+Mar!E16</f>
        <v>0</v>
      </c>
      <c r="F16" s="140">
        <f>+Jan!F16+Feb!F16+Mar!F16</f>
        <v>0</v>
      </c>
      <c r="G16" s="140">
        <f>+Jan!G16+Feb!G16+Mar!G16</f>
        <v>0</v>
      </c>
      <c r="H16" s="140">
        <f>+Jan!H16+Feb!H16+Mar!H16</f>
        <v>390</v>
      </c>
      <c r="I16" s="140">
        <f>+Jan!I16+Feb!I16+Mar!I16</f>
        <v>0</v>
      </c>
      <c r="J16" s="140">
        <f>+Jan!J16+Feb!J16+Mar!J16</f>
        <v>0</v>
      </c>
      <c r="K16" s="140">
        <f>+Jan!K16+Feb!K16+Mar!K16</f>
        <v>0</v>
      </c>
      <c r="L16" s="140">
        <f>+Jan!L16+Feb!L16+Mar!L16</f>
        <v>0</v>
      </c>
      <c r="M16" s="140">
        <f>+Jan!M16+Feb!M16+Mar!M16</f>
        <v>0</v>
      </c>
      <c r="N16" s="140">
        <f>+Jan!N16+Feb!N16+Mar!N16</f>
        <v>0</v>
      </c>
      <c r="O16" s="140">
        <f>+Jan!O16+Feb!O16+Mar!O16</f>
        <v>0</v>
      </c>
      <c r="P16" s="140">
        <f>+Jan!P16+Feb!P16+Mar!P16</f>
        <v>0</v>
      </c>
      <c r="Q16" s="140">
        <f>+Jan!Q16+Feb!Q16+Mar!Q16</f>
        <v>0</v>
      </c>
      <c r="R16" s="166">
        <f>+Jan!R16+Feb!R16+Mar!R16</f>
        <v>0</v>
      </c>
      <c r="S16" s="171">
        <f t="shared" si="2"/>
        <v>1365</v>
      </c>
      <c r="T16" s="7"/>
      <c r="U16" s="67">
        <f t="shared" si="3"/>
        <v>819</v>
      </c>
      <c r="V16" s="68">
        <f t="shared" si="4"/>
        <v>156</v>
      </c>
      <c r="W16" s="44">
        <f t="shared" si="5"/>
        <v>975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0"/>
        <v>0</v>
      </c>
      <c r="AJ16" s="59">
        <f t="shared" si="1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140">
        <f>+Jan!C17+Feb!C17+Mar!C17</f>
        <v>567.44000000000005</v>
      </c>
      <c r="D17" s="140">
        <f>+Jan!D17+Feb!D17+Mar!D17</f>
        <v>0</v>
      </c>
      <c r="E17" s="140">
        <f>+Jan!E17+Feb!E17+Mar!E17</f>
        <v>301.68</v>
      </c>
      <c r="F17" s="140">
        <f>+Jan!F17+Feb!F17+Mar!F17</f>
        <v>0</v>
      </c>
      <c r="G17" s="140">
        <f>+Jan!G17+Feb!G17+Mar!G17</f>
        <v>0</v>
      </c>
      <c r="H17" s="140">
        <f>+Jan!H17+Feb!H17+Mar!H17</f>
        <v>0</v>
      </c>
      <c r="I17" s="140">
        <f>+Jan!I17+Feb!I17+Mar!I17</f>
        <v>0</v>
      </c>
      <c r="J17" s="140">
        <f>+Jan!J17+Feb!J17+Mar!J17</f>
        <v>0</v>
      </c>
      <c r="K17" s="140">
        <f>+Jan!K17+Feb!K17+Mar!K17</f>
        <v>0</v>
      </c>
      <c r="L17" s="140">
        <f>+Jan!L17+Feb!L17+Mar!L17</f>
        <v>0</v>
      </c>
      <c r="M17" s="140">
        <f>+Jan!M17+Feb!M17+Mar!M17</f>
        <v>0</v>
      </c>
      <c r="N17" s="140">
        <f>+Jan!N17+Feb!N17+Mar!N17</f>
        <v>0</v>
      </c>
      <c r="O17" s="140">
        <f>+Jan!O17+Feb!O17+Mar!O17</f>
        <v>197.37</v>
      </c>
      <c r="P17" s="140">
        <f>+Jan!P17+Feb!P17+Mar!P17</f>
        <v>0</v>
      </c>
      <c r="Q17" s="140">
        <f>+Jan!Q17+Feb!Q17+Mar!Q17</f>
        <v>0</v>
      </c>
      <c r="R17" s="166">
        <f>+Jan!R17+Feb!R17+Mar!R17</f>
        <v>0</v>
      </c>
      <c r="S17" s="171">
        <f t="shared" si="2"/>
        <v>1066.4900000000002</v>
      </c>
      <c r="T17" s="7"/>
      <c r="U17" s="67">
        <f t="shared" si="3"/>
        <v>476.64960000000002</v>
      </c>
      <c r="V17" s="68">
        <f t="shared" si="4"/>
        <v>90.790400000000005</v>
      </c>
      <c r="W17" s="44">
        <f t="shared" si="5"/>
        <v>567.44000000000005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0"/>
        <v>0</v>
      </c>
      <c r="AJ17" s="59">
        <f t="shared" si="1"/>
        <v>0</v>
      </c>
      <c r="AK17" s="60">
        <f t="shared" si="6"/>
        <v>0</v>
      </c>
      <c r="AL17" s="5"/>
    </row>
    <row r="18" spans="1:38" x14ac:dyDescent="0.2">
      <c r="A18" s="220" t="s">
        <v>39</v>
      </c>
      <c r="B18" s="221">
        <v>240150</v>
      </c>
      <c r="C18" s="140">
        <f>+Jan!C18+Feb!C18+Mar!C18</f>
        <v>0</v>
      </c>
      <c r="D18" s="140">
        <f>+Jan!D18+Feb!D18+Mar!D18</f>
        <v>0</v>
      </c>
      <c r="E18" s="140">
        <f>+Jan!E18+Feb!E18+Mar!E18</f>
        <v>0</v>
      </c>
      <c r="F18" s="140">
        <f>+Jan!F18+Feb!F18+Mar!F18</f>
        <v>0</v>
      </c>
      <c r="G18" s="140">
        <f>+Jan!G18+Feb!G18+Mar!G18</f>
        <v>0</v>
      </c>
      <c r="H18" s="140">
        <f>+Jan!H18+Feb!H18+Mar!H18</f>
        <v>0</v>
      </c>
      <c r="I18" s="140">
        <f>+Jan!I18+Feb!I18+Mar!I18</f>
        <v>0</v>
      </c>
      <c r="J18" s="140">
        <f>+Jan!J18+Feb!J18+Mar!J18</f>
        <v>0</v>
      </c>
      <c r="K18" s="140">
        <f>+Jan!K18+Feb!K18+Mar!K18</f>
        <v>0</v>
      </c>
      <c r="L18" s="140">
        <f>+Jan!L18+Feb!L18+Mar!L18</f>
        <v>0</v>
      </c>
      <c r="M18" s="140">
        <f>+Jan!M18+Feb!M18+Mar!M18</f>
        <v>0</v>
      </c>
      <c r="N18" s="140">
        <f>+Jan!N18+Feb!N18+Mar!N18</f>
        <v>0</v>
      </c>
      <c r="O18" s="140">
        <f>+Jan!O18+Feb!O18+Mar!O18</f>
        <v>0</v>
      </c>
      <c r="P18" s="140">
        <f>+Jan!P18+Feb!P18+Mar!P18</f>
        <v>0</v>
      </c>
      <c r="Q18" s="140">
        <f>+Jan!Q18+Feb!Q18+Mar!Q18</f>
        <v>0</v>
      </c>
      <c r="R18" s="166">
        <f>+Jan!R18+Feb!R18+Mar!R18</f>
        <v>0</v>
      </c>
      <c r="S18" s="171">
        <f t="shared" si="2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0"/>
        <v>0</v>
      </c>
      <c r="AJ18" s="59">
        <f t="shared" si="1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140">
        <f>+Jan!C19+Feb!C19+Mar!C19</f>
        <v>0</v>
      </c>
      <c r="D19" s="140">
        <f>+Jan!D19+Feb!D19+Mar!D19</f>
        <v>0</v>
      </c>
      <c r="E19" s="140">
        <f>+Jan!E19+Feb!E19+Mar!E19</f>
        <v>0</v>
      </c>
      <c r="F19" s="140">
        <f>+Jan!F19+Feb!F19+Mar!F19</f>
        <v>0</v>
      </c>
      <c r="G19" s="140">
        <f>+Jan!G19+Feb!G19+Mar!G19</f>
        <v>0</v>
      </c>
      <c r="H19" s="140">
        <f>+Jan!H19+Feb!H19+Mar!H19</f>
        <v>0</v>
      </c>
      <c r="I19" s="140">
        <f>+Jan!I19+Feb!I19+Mar!I19</f>
        <v>0</v>
      </c>
      <c r="J19" s="140">
        <f>+Jan!J19+Feb!J19+Mar!J19</f>
        <v>0</v>
      </c>
      <c r="K19" s="140">
        <f>+Jan!K19+Feb!K19+Mar!K19</f>
        <v>0</v>
      </c>
      <c r="L19" s="140">
        <f>+Jan!L19+Feb!L19+Mar!L19</f>
        <v>0</v>
      </c>
      <c r="M19" s="140">
        <f>+Jan!M19+Feb!M19+Mar!M19</f>
        <v>0</v>
      </c>
      <c r="N19" s="140">
        <f>+Jan!N19+Feb!N19+Mar!N19</f>
        <v>0</v>
      </c>
      <c r="O19" s="140">
        <f>+Jan!O19+Feb!O19+Mar!O19</f>
        <v>0</v>
      </c>
      <c r="P19" s="140">
        <f>+Jan!P19+Feb!P19+Mar!P19</f>
        <v>0</v>
      </c>
      <c r="Q19" s="140">
        <f>+Jan!Q19+Feb!Q19+Mar!Q19</f>
        <v>0</v>
      </c>
      <c r="R19" s="140">
        <f>+Jan!R19+Feb!R19+Mar!R19</f>
        <v>0</v>
      </c>
      <c r="S19" s="171">
        <f t="shared" si="2"/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0"/>
        <v>0</v>
      </c>
      <c r="AJ19" s="59">
        <f t="shared" si="1"/>
        <v>0</v>
      </c>
      <c r="AK19" s="60">
        <f t="shared" si="6"/>
        <v>0</v>
      </c>
      <c r="AL19" s="5"/>
    </row>
    <row r="20" spans="1:38" x14ac:dyDescent="0.2">
      <c r="A20" s="220" t="s">
        <v>41</v>
      </c>
      <c r="B20" s="221">
        <v>240190</v>
      </c>
      <c r="C20" s="140">
        <f>+Jan!C20+Feb!C20+Mar!C20</f>
        <v>0</v>
      </c>
      <c r="D20" s="140">
        <f>+Jan!D20+Feb!D20+Mar!D20</f>
        <v>0</v>
      </c>
      <c r="E20" s="140">
        <f>+Jan!E20+Feb!E20+Mar!E20</f>
        <v>0</v>
      </c>
      <c r="F20" s="140">
        <f>+Jan!F20+Feb!F20+Mar!F20</f>
        <v>0</v>
      </c>
      <c r="G20" s="140">
        <f>+Jan!G20+Feb!G20+Mar!G20</f>
        <v>0</v>
      </c>
      <c r="H20" s="140">
        <f>+Jan!H20+Feb!H20+Mar!H20</f>
        <v>0</v>
      </c>
      <c r="I20" s="140">
        <f>+Jan!I20+Feb!I20+Mar!I20</f>
        <v>0</v>
      </c>
      <c r="J20" s="140">
        <f>+Jan!J20+Feb!J20+Mar!J20</f>
        <v>0</v>
      </c>
      <c r="K20" s="140">
        <f>+Jan!K20+Feb!K20+Mar!K20</f>
        <v>0</v>
      </c>
      <c r="L20" s="140">
        <f>+Jan!L20+Feb!L20+Mar!L20</f>
        <v>0</v>
      </c>
      <c r="M20" s="140">
        <f>+Jan!M20+Feb!M20+Mar!M20</f>
        <v>0</v>
      </c>
      <c r="N20" s="140">
        <f>+Jan!N20+Feb!N20+Mar!N20</f>
        <v>0</v>
      </c>
      <c r="O20" s="140">
        <f>+Jan!O20+Feb!O20+Mar!O20</f>
        <v>0</v>
      </c>
      <c r="P20" s="140">
        <f>+Jan!P20+Feb!P20+Mar!P20</f>
        <v>0</v>
      </c>
      <c r="Q20" s="140">
        <f>+Jan!Q20+Feb!Q20+Mar!Q20</f>
        <v>0</v>
      </c>
      <c r="R20" s="166">
        <f>+Jan!R20+Feb!R20+Mar!R20</f>
        <v>0</v>
      </c>
      <c r="S20" s="171">
        <f t="shared" si="2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0"/>
        <v>0</v>
      </c>
      <c r="AJ20" s="59">
        <f t="shared" si="1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140">
        <f>+Jan!C21+Feb!C21+Mar!C21</f>
        <v>0</v>
      </c>
      <c r="D21" s="140">
        <f>+Jan!D21+Feb!D21+Mar!D21</f>
        <v>0</v>
      </c>
      <c r="E21" s="140">
        <f>+Jan!E21+Feb!E21+Mar!E21</f>
        <v>0</v>
      </c>
      <c r="F21" s="140">
        <f>+Jan!F21+Feb!F21+Mar!F21</f>
        <v>0</v>
      </c>
      <c r="G21" s="140">
        <f>+Jan!G21+Feb!G21+Mar!G21</f>
        <v>0</v>
      </c>
      <c r="H21" s="140">
        <f>+Jan!H21+Feb!H21+Mar!H21</f>
        <v>0</v>
      </c>
      <c r="I21" s="140">
        <f>+Jan!I21+Feb!I21+Mar!I21</f>
        <v>0</v>
      </c>
      <c r="J21" s="140">
        <f>+Jan!J21+Feb!J21+Mar!J21</f>
        <v>0</v>
      </c>
      <c r="K21" s="140">
        <f>+Jan!K21+Feb!K21+Mar!K21</f>
        <v>0</v>
      </c>
      <c r="L21" s="140">
        <f>+Jan!L21+Feb!L21+Mar!L21</f>
        <v>0</v>
      </c>
      <c r="M21" s="140">
        <f>+Jan!M21+Feb!M21+Mar!M21</f>
        <v>0</v>
      </c>
      <c r="N21" s="140">
        <f>+Jan!N21+Feb!N21+Mar!N21</f>
        <v>0</v>
      </c>
      <c r="O21" s="140">
        <f>+Jan!O21+Feb!O21+Mar!O21</f>
        <v>0</v>
      </c>
      <c r="P21" s="140">
        <f>+Jan!P21+Feb!P21+Mar!P21</f>
        <v>0</v>
      </c>
      <c r="Q21" s="140">
        <f>+Jan!Q21+Feb!Q21+Mar!Q21</f>
        <v>0</v>
      </c>
      <c r="R21" s="166">
        <f>+Jan!R21+Feb!R21+Mar!R21</f>
        <v>0</v>
      </c>
      <c r="S21" s="171">
        <f t="shared" si="2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0"/>
        <v>0</v>
      </c>
      <c r="AJ21" s="59">
        <f t="shared" si="1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140">
        <f>+Jan!C22+Feb!C22+Mar!C22</f>
        <v>0</v>
      </c>
      <c r="D22" s="140">
        <f>+Jan!D22+Feb!D22+Mar!D22</f>
        <v>0</v>
      </c>
      <c r="E22" s="140">
        <f>+Jan!E22+Feb!E22+Mar!E22</f>
        <v>0</v>
      </c>
      <c r="F22" s="140">
        <f>+Jan!F22+Feb!F22+Mar!F22</f>
        <v>0</v>
      </c>
      <c r="G22" s="140">
        <f>+Jan!G22+Feb!G22+Mar!G22</f>
        <v>0</v>
      </c>
      <c r="H22" s="140">
        <f>+Jan!H22+Feb!H22+Mar!H22</f>
        <v>0</v>
      </c>
      <c r="I22" s="140">
        <f>+Jan!I22+Feb!I22+Mar!I22</f>
        <v>0</v>
      </c>
      <c r="J22" s="140">
        <f>+Jan!J22+Feb!J22+Mar!J22</f>
        <v>0</v>
      </c>
      <c r="K22" s="140">
        <f>+Jan!K22+Feb!K22+Mar!K22</f>
        <v>0</v>
      </c>
      <c r="L22" s="140">
        <f>+Jan!L22+Feb!L22+Mar!L22</f>
        <v>0</v>
      </c>
      <c r="M22" s="140">
        <f>+Jan!M22+Feb!M22+Mar!M22</f>
        <v>0</v>
      </c>
      <c r="N22" s="140">
        <f>+Jan!N22+Feb!N22+Mar!N22</f>
        <v>0</v>
      </c>
      <c r="O22" s="140">
        <f>+Jan!O22+Feb!O22+Mar!O22</f>
        <v>0</v>
      </c>
      <c r="P22" s="140">
        <f>+Jan!P22+Feb!P22+Mar!P22</f>
        <v>0</v>
      </c>
      <c r="Q22" s="140">
        <f>+Jan!Q22+Feb!Q22+Mar!Q22</f>
        <v>0</v>
      </c>
      <c r="R22" s="166">
        <f>+Jan!R22+Feb!R22+Mar!R22</f>
        <v>0</v>
      </c>
      <c r="S22" s="171">
        <f t="shared" si="2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0"/>
        <v>0</v>
      </c>
      <c r="AJ22" s="59">
        <f t="shared" si="1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140">
        <f>+Jan!C23+Feb!C23+Mar!C23</f>
        <v>0</v>
      </c>
      <c r="D23" s="140">
        <f>+Jan!D23+Feb!D23+Mar!D23</f>
        <v>0</v>
      </c>
      <c r="E23" s="140">
        <f>+Jan!E23+Feb!E23+Mar!E23</f>
        <v>0</v>
      </c>
      <c r="F23" s="140">
        <f>+Jan!F23+Feb!F23+Mar!F23</f>
        <v>0</v>
      </c>
      <c r="G23" s="140">
        <f>+Jan!G23+Feb!G23+Mar!G23</f>
        <v>0</v>
      </c>
      <c r="H23" s="140">
        <f>+Jan!H23+Feb!H23+Mar!H23</f>
        <v>0</v>
      </c>
      <c r="I23" s="140">
        <f>+Jan!I23+Feb!I23+Mar!I23</f>
        <v>0</v>
      </c>
      <c r="J23" s="140">
        <f>+Jan!J23+Feb!J23+Mar!J23</f>
        <v>0</v>
      </c>
      <c r="K23" s="140">
        <f>+Jan!K23+Feb!K23+Mar!K23</f>
        <v>0</v>
      </c>
      <c r="L23" s="140">
        <f>+Jan!L23+Feb!L23+Mar!L23</f>
        <v>0</v>
      </c>
      <c r="M23" s="140">
        <f>+Jan!M23+Feb!M23+Mar!M23</f>
        <v>0</v>
      </c>
      <c r="N23" s="140">
        <f>+Jan!N23+Feb!N23+Mar!N23</f>
        <v>0</v>
      </c>
      <c r="O23" s="140">
        <f>+Jan!O23+Feb!O23+Mar!O23</f>
        <v>0</v>
      </c>
      <c r="P23" s="140">
        <f>+Jan!P23+Feb!P23+Mar!P23</f>
        <v>0</v>
      </c>
      <c r="Q23" s="140">
        <f>+Jan!Q23+Feb!Q23+Mar!Q23</f>
        <v>0</v>
      </c>
      <c r="R23" s="166">
        <f>+Jan!R23+Feb!R23+Mar!R23</f>
        <v>0</v>
      </c>
      <c r="S23" s="171">
        <f t="shared" si="2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0"/>
        <v>0</v>
      </c>
      <c r="AJ23" s="59">
        <f t="shared" si="1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140">
        <f>+Jan!C24+Feb!C24+Mar!C24</f>
        <v>0</v>
      </c>
      <c r="D24" s="140">
        <f>+Jan!D24+Feb!D24+Mar!D24</f>
        <v>0</v>
      </c>
      <c r="E24" s="140">
        <f>+Jan!E24+Feb!E24+Mar!E24</f>
        <v>0</v>
      </c>
      <c r="F24" s="140">
        <f>+Jan!F24+Feb!F24+Mar!F24</f>
        <v>0</v>
      </c>
      <c r="G24" s="140">
        <f>+Jan!G24+Feb!G24+Mar!G24</f>
        <v>0</v>
      </c>
      <c r="H24" s="140">
        <f>+Jan!H24+Feb!H24+Mar!H24</f>
        <v>0</v>
      </c>
      <c r="I24" s="140">
        <f>+Jan!I24+Feb!I24+Mar!I24</f>
        <v>0</v>
      </c>
      <c r="J24" s="140">
        <f>+Jan!J24+Feb!J24+Mar!J24</f>
        <v>0</v>
      </c>
      <c r="K24" s="140">
        <f>+Jan!K24+Feb!K24+Mar!K24</f>
        <v>0</v>
      </c>
      <c r="L24" s="140">
        <f>+Jan!L24+Feb!L24+Mar!L24</f>
        <v>0</v>
      </c>
      <c r="M24" s="140">
        <f>+Jan!M24+Feb!M24+Mar!M24</f>
        <v>0</v>
      </c>
      <c r="N24" s="140">
        <f>+Jan!N24+Feb!N24+Mar!N24</f>
        <v>0</v>
      </c>
      <c r="O24" s="140">
        <f>+Jan!O24+Feb!O24+Mar!O24</f>
        <v>0</v>
      </c>
      <c r="P24" s="140">
        <f>+Jan!P24+Feb!P24+Mar!P24</f>
        <v>0</v>
      </c>
      <c r="Q24" s="140">
        <f>+Jan!Q24+Feb!Q24+Mar!Q24</f>
        <v>0</v>
      </c>
      <c r="R24" s="166">
        <f>+Jan!R24+Feb!R24+Mar!R24</f>
        <v>0</v>
      </c>
      <c r="S24" s="171">
        <f t="shared" si="2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0"/>
        <v>0</v>
      </c>
      <c r="AJ24" s="59">
        <f t="shared" si="1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140">
        <f>+Jan!C25+Feb!C25+Mar!C25</f>
        <v>1050</v>
      </c>
      <c r="D25" s="140">
        <f>+Jan!D25+Feb!D25+Mar!D25</f>
        <v>0</v>
      </c>
      <c r="E25" s="140">
        <f>+Jan!E25+Feb!E25+Mar!E25</f>
        <v>0</v>
      </c>
      <c r="F25" s="140">
        <f>+Jan!F25+Feb!F25+Mar!F25</f>
        <v>0</v>
      </c>
      <c r="G25" s="140">
        <f>+Jan!G25+Feb!G25+Mar!G25</f>
        <v>0</v>
      </c>
      <c r="H25" s="140">
        <f>+Jan!H25+Feb!H25+Mar!H25</f>
        <v>0</v>
      </c>
      <c r="I25" s="140">
        <f>+Jan!I25+Feb!I25+Mar!I25</f>
        <v>0</v>
      </c>
      <c r="J25" s="140">
        <f>+Jan!J25+Feb!J25+Mar!J25</f>
        <v>0</v>
      </c>
      <c r="K25" s="140">
        <f>+Jan!K25+Feb!K25+Mar!K25</f>
        <v>0</v>
      </c>
      <c r="L25" s="140">
        <f>+Jan!L25+Feb!L25+Mar!L25</f>
        <v>0</v>
      </c>
      <c r="M25" s="140">
        <f>+Jan!M25+Feb!M25+Mar!M25</f>
        <v>0</v>
      </c>
      <c r="N25" s="140">
        <f>+Jan!N25+Feb!N25+Mar!N25</f>
        <v>0</v>
      </c>
      <c r="O25" s="140">
        <f>+Jan!O25+Feb!O25+Mar!O25</f>
        <v>0</v>
      </c>
      <c r="P25" s="140">
        <f>+Jan!P25+Feb!P25+Mar!P25</f>
        <v>0</v>
      </c>
      <c r="Q25" s="140">
        <f>+Jan!Q25+Feb!Q25+Mar!Q25</f>
        <v>0</v>
      </c>
      <c r="R25" s="166">
        <f>+Jan!R25+Feb!R25+Mar!R25</f>
        <v>0</v>
      </c>
      <c r="S25" s="171">
        <f t="shared" si="2"/>
        <v>1050</v>
      </c>
      <c r="T25" s="7"/>
      <c r="U25" s="67">
        <f t="shared" si="3"/>
        <v>882</v>
      </c>
      <c r="V25" s="68">
        <f t="shared" si="4"/>
        <v>168</v>
      </c>
      <c r="W25" s="44">
        <f t="shared" si="5"/>
        <v>1050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0"/>
        <v>0</v>
      </c>
      <c r="AJ25" s="59">
        <f t="shared" si="1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140">
        <f>+Jan!C26+Feb!C26+Mar!C26</f>
        <v>100</v>
      </c>
      <c r="D26" s="140">
        <f>+Jan!D26+Feb!D26+Mar!D26</f>
        <v>0</v>
      </c>
      <c r="E26" s="140">
        <f>+Jan!E26+Feb!E26+Mar!E26</f>
        <v>125</v>
      </c>
      <c r="F26" s="140">
        <f>+Jan!F26+Feb!F26+Mar!F26</f>
        <v>0</v>
      </c>
      <c r="G26" s="140">
        <f>+Jan!G26+Feb!G26+Mar!G26</f>
        <v>0</v>
      </c>
      <c r="H26" s="140">
        <f>+Jan!H26+Feb!H26+Mar!H26</f>
        <v>0</v>
      </c>
      <c r="I26" s="140">
        <f>+Jan!I26+Feb!I26+Mar!I26</f>
        <v>0</v>
      </c>
      <c r="J26" s="140">
        <f>+Jan!J26+Feb!J26+Mar!J26</f>
        <v>0</v>
      </c>
      <c r="K26" s="140">
        <f>+Jan!K26+Feb!K26+Mar!K26</f>
        <v>0</v>
      </c>
      <c r="L26" s="140">
        <f>+Jan!L26+Feb!L26+Mar!L26</f>
        <v>0</v>
      </c>
      <c r="M26" s="140">
        <f>+Jan!M26+Feb!M26+Mar!M26</f>
        <v>0</v>
      </c>
      <c r="N26" s="140">
        <f>+Jan!N26+Feb!N26+Mar!N26</f>
        <v>0</v>
      </c>
      <c r="O26" s="140">
        <f>+Jan!O26+Feb!O26+Mar!O26</f>
        <v>35</v>
      </c>
      <c r="P26" s="140">
        <f>+Jan!P26+Feb!P26+Mar!P26</f>
        <v>0</v>
      </c>
      <c r="Q26" s="140">
        <f>+Jan!Q26+Feb!Q26+Mar!Q26</f>
        <v>100</v>
      </c>
      <c r="R26" s="166">
        <f>+Jan!R26+Feb!R26+Mar!R26</f>
        <v>0</v>
      </c>
      <c r="S26" s="171">
        <f t="shared" si="2"/>
        <v>360</v>
      </c>
      <c r="T26" s="7"/>
      <c r="U26" s="67">
        <f t="shared" si="3"/>
        <v>84</v>
      </c>
      <c r="V26" s="68">
        <f t="shared" si="4"/>
        <v>16</v>
      </c>
      <c r="W26" s="44">
        <f t="shared" si="5"/>
        <v>100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0"/>
        <v>0</v>
      </c>
      <c r="AJ26" s="59">
        <f t="shared" si="1"/>
        <v>0</v>
      </c>
      <c r="AK26" s="60">
        <f t="shared" si="6"/>
        <v>0</v>
      </c>
      <c r="AL26" s="5"/>
    </row>
    <row r="27" spans="1:38" x14ac:dyDescent="0.2">
      <c r="A27" s="220" t="s">
        <v>48</v>
      </c>
      <c r="B27" s="221">
        <v>241160</v>
      </c>
      <c r="C27" s="140">
        <f>+Jan!C27+Feb!C27+Mar!C27</f>
        <v>0</v>
      </c>
      <c r="D27" s="140">
        <f>+Jan!D27+Feb!D27+Mar!D27</f>
        <v>0</v>
      </c>
      <c r="E27" s="140">
        <f>+Jan!E27+Feb!E27+Mar!E27</f>
        <v>0</v>
      </c>
      <c r="F27" s="140">
        <f>+Jan!F27+Feb!F27+Mar!F27</f>
        <v>0</v>
      </c>
      <c r="G27" s="140">
        <f>+Jan!G27+Feb!G27+Mar!G27</f>
        <v>0</v>
      </c>
      <c r="H27" s="140">
        <f>+Jan!H27+Feb!H27+Mar!H27</f>
        <v>0</v>
      </c>
      <c r="I27" s="140">
        <f>+Jan!I27+Feb!I27+Mar!I27</f>
        <v>0</v>
      </c>
      <c r="J27" s="140">
        <f>+Jan!J27+Feb!J27+Mar!J27</f>
        <v>0</v>
      </c>
      <c r="K27" s="140">
        <f>+Jan!K27+Feb!K27+Mar!K27</f>
        <v>0</v>
      </c>
      <c r="L27" s="140">
        <f>+Jan!L27+Feb!L27+Mar!L27</f>
        <v>0</v>
      </c>
      <c r="M27" s="140">
        <f>+Jan!M27+Feb!M27+Mar!M27</f>
        <v>0</v>
      </c>
      <c r="N27" s="140">
        <f>+Jan!N27+Feb!N27+Mar!N27</f>
        <v>0</v>
      </c>
      <c r="O27" s="140">
        <f>+Jan!O27+Feb!O27+Mar!O27</f>
        <v>0</v>
      </c>
      <c r="P27" s="140">
        <f>+Jan!P27+Feb!P27+Mar!P27</f>
        <v>0</v>
      </c>
      <c r="Q27" s="140">
        <f>+Jan!Q27+Feb!Q27+Mar!Q27</f>
        <v>0</v>
      </c>
      <c r="R27" s="166">
        <f>+Jan!R27+Feb!R27+Mar!R27</f>
        <v>0</v>
      </c>
      <c r="S27" s="171">
        <f t="shared" si="2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0"/>
        <v>0</v>
      </c>
      <c r="AJ27" s="59">
        <f t="shared" si="1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140">
        <f>+Jan!C28+Feb!C28+Mar!C28</f>
        <v>75</v>
      </c>
      <c r="D28" s="140">
        <f>+Jan!D28+Feb!D28+Mar!D28</f>
        <v>0</v>
      </c>
      <c r="E28" s="140">
        <f>+Jan!E28+Feb!E28+Mar!E28</f>
        <v>0</v>
      </c>
      <c r="F28" s="140">
        <f>+Jan!F28+Feb!F28+Mar!F28</f>
        <v>0</v>
      </c>
      <c r="G28" s="140">
        <f>+Jan!G28+Feb!G28+Mar!G28</f>
        <v>0</v>
      </c>
      <c r="H28" s="140">
        <f>+Jan!H28+Feb!H28+Mar!H28</f>
        <v>0</v>
      </c>
      <c r="I28" s="140">
        <f>+Jan!I28+Feb!I28+Mar!I28</f>
        <v>0</v>
      </c>
      <c r="J28" s="140">
        <f>+Jan!J28+Feb!J28+Mar!J28</f>
        <v>0</v>
      </c>
      <c r="K28" s="140">
        <f>+Jan!K28+Feb!K28+Mar!K28</f>
        <v>0</v>
      </c>
      <c r="L28" s="140">
        <f>+Jan!L28+Feb!L28+Mar!L28</f>
        <v>0</v>
      </c>
      <c r="M28" s="140">
        <f>+Jan!M28+Feb!M28+Mar!M28</f>
        <v>0</v>
      </c>
      <c r="N28" s="140">
        <f>+Jan!N28+Feb!N28+Mar!N28</f>
        <v>0</v>
      </c>
      <c r="O28" s="140">
        <f>+Jan!O28+Feb!O28+Mar!O28</f>
        <v>0</v>
      </c>
      <c r="P28" s="140">
        <f>+Jan!P28+Feb!P28+Mar!P28</f>
        <v>0</v>
      </c>
      <c r="Q28" s="140">
        <f>+Jan!Q28+Feb!Q28+Mar!Q28</f>
        <v>0</v>
      </c>
      <c r="R28" s="166">
        <f>+Jan!R28+Feb!R28+Mar!R28</f>
        <v>0</v>
      </c>
      <c r="S28" s="171">
        <f t="shared" si="2"/>
        <v>75</v>
      </c>
      <c r="T28" s="7"/>
      <c r="U28" s="67">
        <f t="shared" si="3"/>
        <v>63</v>
      </c>
      <c r="V28" s="68">
        <f t="shared" si="4"/>
        <v>12</v>
      </c>
      <c r="W28" s="44">
        <f t="shared" si="5"/>
        <v>75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0"/>
        <v>0</v>
      </c>
      <c r="AJ28" s="59">
        <f t="shared" si="1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140">
        <f>+Jan!C29+Feb!C29+Mar!C29</f>
        <v>312.5</v>
      </c>
      <c r="D29" s="140">
        <f>+Jan!D29+Feb!D29+Mar!D29</f>
        <v>0</v>
      </c>
      <c r="E29" s="140">
        <f>+Jan!E29+Feb!E29+Mar!E29</f>
        <v>0</v>
      </c>
      <c r="F29" s="140">
        <f>+Jan!F29+Feb!F29+Mar!F29</f>
        <v>0</v>
      </c>
      <c r="G29" s="140">
        <f>+Jan!G29+Feb!G29+Mar!G29</f>
        <v>0</v>
      </c>
      <c r="H29" s="140">
        <f>+Jan!H29+Feb!H29+Mar!H29</f>
        <v>375</v>
      </c>
      <c r="I29" s="140">
        <f>+Jan!I29+Feb!I29+Mar!I29</f>
        <v>0</v>
      </c>
      <c r="J29" s="140">
        <f>+Jan!J29+Feb!J29+Mar!J29</f>
        <v>0</v>
      </c>
      <c r="K29" s="140">
        <f>+Jan!K29+Feb!K29+Mar!K29</f>
        <v>0</v>
      </c>
      <c r="L29" s="140">
        <f>+Jan!L29+Feb!L29+Mar!L29</f>
        <v>0</v>
      </c>
      <c r="M29" s="140">
        <f>+Jan!M29+Feb!M29+Mar!M29</f>
        <v>0</v>
      </c>
      <c r="N29" s="140">
        <f>+Jan!N29+Feb!N29+Mar!N29</f>
        <v>0</v>
      </c>
      <c r="O29" s="140">
        <f>+Jan!O29+Feb!O29+Mar!O29</f>
        <v>0</v>
      </c>
      <c r="P29" s="140">
        <f>+Jan!P29+Feb!P29+Mar!P29</f>
        <v>0</v>
      </c>
      <c r="Q29" s="140">
        <f>+Jan!Q29+Feb!Q29+Mar!Q29</f>
        <v>0</v>
      </c>
      <c r="R29" s="166">
        <f>+Jan!R29+Feb!R29+Mar!R29</f>
        <v>0</v>
      </c>
      <c r="S29" s="171">
        <f t="shared" si="2"/>
        <v>687.5</v>
      </c>
      <c r="T29" s="7"/>
      <c r="U29" s="67">
        <f t="shared" si="3"/>
        <v>262.5</v>
      </c>
      <c r="V29" s="68">
        <f t="shared" si="4"/>
        <v>50</v>
      </c>
      <c r="W29" s="44">
        <f t="shared" si="5"/>
        <v>312.5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0"/>
        <v>0</v>
      </c>
      <c r="AJ29" s="59">
        <f t="shared" si="1"/>
        <v>0</v>
      </c>
      <c r="AK29" s="60">
        <f t="shared" si="6"/>
        <v>0</v>
      </c>
      <c r="AL29" s="5"/>
    </row>
    <row r="30" spans="1:38" x14ac:dyDescent="0.2">
      <c r="A30" s="220" t="s">
        <v>51</v>
      </c>
      <c r="B30" s="221">
        <v>240390</v>
      </c>
      <c r="C30" s="140">
        <f>+Jan!C30+Feb!C30+Mar!C30</f>
        <v>1000</v>
      </c>
      <c r="D30" s="140">
        <f>+Jan!D30+Feb!D30+Mar!D30</f>
        <v>0</v>
      </c>
      <c r="E30" s="140">
        <f>+Jan!E30+Feb!E30+Mar!E30</f>
        <v>0</v>
      </c>
      <c r="F30" s="140">
        <f>+Jan!F30+Feb!F30+Mar!F30</f>
        <v>0</v>
      </c>
      <c r="G30" s="140">
        <f>+Jan!G30+Feb!G30+Mar!G30</f>
        <v>0</v>
      </c>
      <c r="H30" s="140">
        <f>+Jan!H30+Feb!H30+Mar!H30</f>
        <v>0</v>
      </c>
      <c r="I30" s="140">
        <f>+Jan!I30+Feb!I30+Mar!I30</f>
        <v>0</v>
      </c>
      <c r="J30" s="140">
        <f>+Jan!J30+Feb!J30+Mar!J30</f>
        <v>0</v>
      </c>
      <c r="K30" s="140">
        <f>+Jan!K30+Feb!K30+Mar!K30</f>
        <v>0</v>
      </c>
      <c r="L30" s="140">
        <f>+Jan!L30+Feb!L30+Mar!L30</f>
        <v>0</v>
      </c>
      <c r="M30" s="140">
        <f>+Jan!M30+Feb!M30+Mar!M30</f>
        <v>0</v>
      </c>
      <c r="N30" s="140">
        <f>+Jan!N30+Feb!N30+Mar!N30</f>
        <v>0</v>
      </c>
      <c r="O30" s="140">
        <f>+Jan!O30+Feb!O30+Mar!O30</f>
        <v>0</v>
      </c>
      <c r="P30" s="140">
        <f>+Jan!P30+Feb!P30+Mar!P30</f>
        <v>0</v>
      </c>
      <c r="Q30" s="140">
        <f>+Jan!Q30+Feb!Q30+Mar!Q30</f>
        <v>0</v>
      </c>
      <c r="R30" s="166">
        <f>+Jan!R30+Feb!R30+Mar!R30</f>
        <v>0</v>
      </c>
      <c r="S30" s="171">
        <f t="shared" si="2"/>
        <v>1000</v>
      </c>
      <c r="T30" s="7"/>
      <c r="U30" s="67">
        <f t="shared" si="3"/>
        <v>840</v>
      </c>
      <c r="V30" s="68">
        <f t="shared" si="4"/>
        <v>160</v>
      </c>
      <c r="W30" s="44">
        <f t="shared" si="5"/>
        <v>1000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0"/>
        <v>0</v>
      </c>
      <c r="AJ30" s="59">
        <f t="shared" si="1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140">
        <f>+Jan!C31+Feb!C31+Mar!C31</f>
        <v>0</v>
      </c>
      <c r="D31" s="140">
        <f>+Jan!D31+Feb!D31+Mar!D31</f>
        <v>0</v>
      </c>
      <c r="E31" s="140">
        <f>+Jan!E31+Feb!E31+Mar!E31</f>
        <v>0</v>
      </c>
      <c r="F31" s="140">
        <f>+Jan!F31+Feb!F31+Mar!F31</f>
        <v>0</v>
      </c>
      <c r="G31" s="140">
        <f>+Jan!G31+Feb!G31+Mar!G31</f>
        <v>0</v>
      </c>
      <c r="H31" s="140">
        <f>+Jan!H31+Feb!H31+Mar!H31</f>
        <v>0</v>
      </c>
      <c r="I31" s="140">
        <f>+Jan!I31+Feb!I31+Mar!I31</f>
        <v>0</v>
      </c>
      <c r="J31" s="140">
        <f>+Jan!J31+Feb!J31+Mar!J31</f>
        <v>0</v>
      </c>
      <c r="K31" s="140">
        <f>+Jan!K31+Feb!K31+Mar!K31</f>
        <v>0</v>
      </c>
      <c r="L31" s="140">
        <f>+Jan!L31+Feb!L31+Mar!L31</f>
        <v>0</v>
      </c>
      <c r="M31" s="140">
        <f>+Jan!M31+Feb!M31+Mar!M31</f>
        <v>0</v>
      </c>
      <c r="N31" s="140">
        <f>+Jan!N31+Feb!N31+Mar!N31</f>
        <v>0</v>
      </c>
      <c r="O31" s="140">
        <f>+Jan!O31+Feb!O31+Mar!O31</f>
        <v>0</v>
      </c>
      <c r="P31" s="140">
        <f>+Jan!P31+Feb!P31+Mar!P31</f>
        <v>0</v>
      </c>
      <c r="Q31" s="140">
        <f>+Jan!Q31+Feb!Q31+Mar!Q31</f>
        <v>0</v>
      </c>
      <c r="R31" s="166">
        <f>+Jan!R31+Feb!R31+Mar!R31</f>
        <v>0</v>
      </c>
      <c r="S31" s="171">
        <f t="shared" si="2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0"/>
        <v>0</v>
      </c>
      <c r="AJ31" s="59">
        <f t="shared" si="1"/>
        <v>0</v>
      </c>
      <c r="AK31" s="60">
        <f t="shared" si="6"/>
        <v>0</v>
      </c>
      <c r="AL31" s="5"/>
    </row>
    <row r="32" spans="1:38" x14ac:dyDescent="0.2">
      <c r="A32" s="220" t="s">
        <v>53</v>
      </c>
      <c r="B32" s="221">
        <v>240450</v>
      </c>
      <c r="C32" s="140">
        <f>+Jan!C32+Feb!C32+Mar!C32</f>
        <v>708.32999999999993</v>
      </c>
      <c r="D32" s="140">
        <f>+Jan!D32+Feb!D32+Mar!D32</f>
        <v>0</v>
      </c>
      <c r="E32" s="140">
        <f>+Jan!E32+Feb!E32+Mar!E32</f>
        <v>0</v>
      </c>
      <c r="F32" s="140">
        <f>+Jan!F32+Feb!F32+Mar!F32</f>
        <v>0</v>
      </c>
      <c r="G32" s="140">
        <f>+Jan!G32+Feb!G32+Mar!G32</f>
        <v>0</v>
      </c>
      <c r="H32" s="140">
        <f>+Jan!H32+Feb!H32+Mar!H32</f>
        <v>145</v>
      </c>
      <c r="I32" s="140">
        <f>+Jan!I32+Feb!I32+Mar!I32</f>
        <v>0</v>
      </c>
      <c r="J32" s="140">
        <f>+Jan!J32+Feb!J32+Mar!J32</f>
        <v>0</v>
      </c>
      <c r="K32" s="140">
        <f>+Jan!K32+Feb!K32+Mar!K32</f>
        <v>0</v>
      </c>
      <c r="L32" s="140">
        <f>+Jan!L32+Feb!L32+Mar!L32</f>
        <v>0</v>
      </c>
      <c r="M32" s="140">
        <f>+Jan!M32+Feb!M32+Mar!M32</f>
        <v>0</v>
      </c>
      <c r="N32" s="140">
        <f>+Jan!N32+Feb!N32+Mar!N32</f>
        <v>0</v>
      </c>
      <c r="O32" s="140">
        <f>+Jan!O32+Feb!O32+Mar!O32</f>
        <v>0</v>
      </c>
      <c r="P32" s="140">
        <f>+Jan!P32+Feb!P32+Mar!P32</f>
        <v>0</v>
      </c>
      <c r="Q32" s="140">
        <f>+Jan!Q32+Feb!Q32+Mar!Q32</f>
        <v>41.67</v>
      </c>
      <c r="R32" s="166">
        <f>+Jan!R32+Feb!R32+Mar!R32</f>
        <v>0</v>
      </c>
      <c r="S32" s="171">
        <f t="shared" si="2"/>
        <v>894.99999999999989</v>
      </c>
      <c r="T32" s="7"/>
      <c r="U32" s="67">
        <f t="shared" si="3"/>
        <v>594.99719999999991</v>
      </c>
      <c r="V32" s="68">
        <f t="shared" si="4"/>
        <v>113.33279999999999</v>
      </c>
      <c r="W32" s="44">
        <f t="shared" si="5"/>
        <v>708.32999999999993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0"/>
        <v>0</v>
      </c>
      <c r="AJ32" s="59">
        <f t="shared" si="1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140">
        <f>+Jan!C33+Feb!C33+Mar!C33</f>
        <v>1333.3</v>
      </c>
      <c r="D33" s="140">
        <f>+Jan!D33+Feb!D33+Mar!D33</f>
        <v>0</v>
      </c>
      <c r="E33" s="140">
        <f>+Jan!E33+Feb!E33+Mar!E33</f>
        <v>0</v>
      </c>
      <c r="F33" s="140">
        <f>+Jan!F33+Feb!F33+Mar!F33</f>
        <v>0</v>
      </c>
      <c r="G33" s="140">
        <f>+Jan!G33+Feb!G33+Mar!G33</f>
        <v>0</v>
      </c>
      <c r="H33" s="140">
        <f>+Jan!H33+Feb!H33+Mar!H33</f>
        <v>0</v>
      </c>
      <c r="I33" s="140">
        <f>+Jan!I33+Feb!I33+Mar!I33</f>
        <v>0</v>
      </c>
      <c r="J33" s="140">
        <f>+Jan!J33+Feb!J33+Mar!J33</f>
        <v>0</v>
      </c>
      <c r="K33" s="140">
        <f>+Jan!K33+Feb!K33+Mar!K33</f>
        <v>0</v>
      </c>
      <c r="L33" s="140">
        <f>+Jan!L33+Feb!L33+Mar!L33</f>
        <v>0</v>
      </c>
      <c r="M33" s="140">
        <f>+Jan!M33+Feb!M33+Mar!M33</f>
        <v>0</v>
      </c>
      <c r="N33" s="140">
        <f>+Jan!N33+Feb!N33+Mar!N33</f>
        <v>0</v>
      </c>
      <c r="O33" s="140">
        <f>+Jan!O33+Feb!O33+Mar!O33</f>
        <v>0</v>
      </c>
      <c r="P33" s="140">
        <f>+Jan!P33+Feb!P33+Mar!P33</f>
        <v>0</v>
      </c>
      <c r="Q33" s="140">
        <f>+Jan!Q33+Feb!Q33+Mar!Q33</f>
        <v>0</v>
      </c>
      <c r="R33" s="140">
        <f>+Jan!R33+Feb!R33+Mar!R33</f>
        <v>0</v>
      </c>
      <c r="S33" s="171">
        <f t="shared" si="2"/>
        <v>1333.3</v>
      </c>
      <c r="T33" s="7"/>
      <c r="U33" s="67">
        <f t="shared" si="3"/>
        <v>1119.972</v>
      </c>
      <c r="V33" s="68">
        <f t="shared" si="4"/>
        <v>213.328</v>
      </c>
      <c r="W33" s="44">
        <f t="shared" si="5"/>
        <v>1333.3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0"/>
        <v>0</v>
      </c>
      <c r="AJ33" s="59">
        <f t="shared" si="1"/>
        <v>0</v>
      </c>
      <c r="AK33" s="60">
        <f t="shared" si="6"/>
        <v>0</v>
      </c>
      <c r="AL33" s="5"/>
    </row>
    <row r="34" spans="1:40" x14ac:dyDescent="0.2">
      <c r="A34" s="220" t="s">
        <v>55</v>
      </c>
      <c r="B34" s="221">
        <v>240530</v>
      </c>
      <c r="C34" s="140">
        <f>+Jan!C34+Feb!C34+Mar!C34</f>
        <v>0</v>
      </c>
      <c r="D34" s="140">
        <f>+Jan!D34+Feb!D34+Mar!D34</f>
        <v>0</v>
      </c>
      <c r="E34" s="140">
        <f>+Jan!E34+Feb!E34+Mar!E34</f>
        <v>0</v>
      </c>
      <c r="F34" s="140">
        <f>+Jan!F34+Feb!F34+Mar!F34</f>
        <v>0</v>
      </c>
      <c r="G34" s="140">
        <f>+Jan!G34+Feb!G34+Mar!G34</f>
        <v>0</v>
      </c>
      <c r="H34" s="140">
        <f>+Jan!H34+Feb!H34+Mar!H34</f>
        <v>0</v>
      </c>
      <c r="I34" s="140">
        <f>+Jan!I34+Feb!I34+Mar!I34</f>
        <v>0</v>
      </c>
      <c r="J34" s="140">
        <f>+Jan!J34+Feb!J34+Mar!J34</f>
        <v>0</v>
      </c>
      <c r="K34" s="140">
        <f>+Jan!K34+Feb!K34+Mar!K34</f>
        <v>0</v>
      </c>
      <c r="L34" s="140">
        <f>+Jan!L34+Feb!L34+Mar!L34</f>
        <v>0</v>
      </c>
      <c r="M34" s="140">
        <f>+Jan!M34+Feb!M34+Mar!M34</f>
        <v>0</v>
      </c>
      <c r="N34" s="140">
        <f>+Jan!N34+Feb!N34+Mar!N34</f>
        <v>0</v>
      </c>
      <c r="O34" s="140">
        <f>+Jan!O34+Feb!O34+Mar!O34</f>
        <v>0</v>
      </c>
      <c r="P34" s="140">
        <f>+Jan!P34+Feb!P34+Mar!P34</f>
        <v>0</v>
      </c>
      <c r="Q34" s="140">
        <f>+Jan!Q34+Feb!Q34+Mar!Q34</f>
        <v>0</v>
      </c>
      <c r="R34" s="140">
        <f>+Jan!R34+Feb!R34+Mar!R34</f>
        <v>0</v>
      </c>
      <c r="S34" s="171">
        <f t="shared" si="2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0"/>
        <v>0</v>
      </c>
      <c r="AJ34" s="59">
        <f t="shared" si="1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140">
        <f>+Jan!C35+Feb!C35+Mar!C35</f>
        <v>7250.01</v>
      </c>
      <c r="D35" s="140">
        <f>+Jan!D35+Feb!D35+Mar!D35</f>
        <v>0</v>
      </c>
      <c r="E35" s="140">
        <f>+Jan!E35+Feb!E35+Mar!E35</f>
        <v>0</v>
      </c>
      <c r="F35" s="140">
        <f>+Jan!F35+Feb!F35+Mar!F35</f>
        <v>20</v>
      </c>
      <c r="G35" s="140">
        <f>+Jan!G35+Feb!G35+Mar!G35</f>
        <v>0</v>
      </c>
      <c r="H35" s="140">
        <f>+Jan!H35+Feb!H35+Mar!H35</f>
        <v>0</v>
      </c>
      <c r="I35" s="140">
        <f>+Jan!I35+Feb!I35+Mar!I35</f>
        <v>0</v>
      </c>
      <c r="J35" s="140">
        <f>+Jan!J35+Feb!J35+Mar!J35</f>
        <v>0</v>
      </c>
      <c r="K35" s="140">
        <f>+Jan!K35+Feb!K35+Mar!K35</f>
        <v>0</v>
      </c>
      <c r="L35" s="140">
        <f>+Jan!L35+Feb!L35+Mar!L35</f>
        <v>0</v>
      </c>
      <c r="M35" s="140">
        <f>+Jan!M35+Feb!M35+Mar!M35</f>
        <v>0</v>
      </c>
      <c r="N35" s="140">
        <f>+Jan!N35+Feb!N35+Mar!N35</f>
        <v>0</v>
      </c>
      <c r="O35" s="140">
        <f>+Jan!O35+Feb!O35+Mar!O35</f>
        <v>0</v>
      </c>
      <c r="P35" s="140">
        <f>+Jan!P35+Feb!P35+Mar!P35</f>
        <v>0</v>
      </c>
      <c r="Q35" s="140">
        <f>+Jan!Q35+Feb!Q35+Mar!Q35</f>
        <v>0</v>
      </c>
      <c r="R35" s="140">
        <f>+Jan!R35+Feb!R35+Mar!R35</f>
        <v>0</v>
      </c>
      <c r="S35" s="171">
        <f t="shared" si="2"/>
        <v>7270.01</v>
      </c>
      <c r="T35" s="7"/>
      <c r="U35" s="67">
        <f t="shared" si="3"/>
        <v>6090.0083999999997</v>
      </c>
      <c r="V35" s="68">
        <f t="shared" si="4"/>
        <v>1160.0016000000001</v>
      </c>
      <c r="W35" s="44">
        <f t="shared" si="5"/>
        <v>7250.01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0"/>
        <v>0</v>
      </c>
      <c r="AJ35" s="59">
        <f t="shared" si="1"/>
        <v>0</v>
      </c>
      <c r="AK35" s="60">
        <f t="shared" si="6"/>
        <v>0</v>
      </c>
      <c r="AL35" s="5"/>
    </row>
    <row r="36" spans="1:40" x14ac:dyDescent="0.2">
      <c r="A36" s="220" t="s">
        <v>57</v>
      </c>
      <c r="B36" s="221">
        <v>241200</v>
      </c>
      <c r="C36" s="140">
        <f>+Jan!C36+Feb!C36+Mar!C36</f>
        <v>0</v>
      </c>
      <c r="D36" s="140">
        <f>+Jan!D36+Feb!D36+Mar!D36</f>
        <v>0</v>
      </c>
      <c r="E36" s="140">
        <f>+Jan!E36+Feb!E36+Mar!E36</f>
        <v>0</v>
      </c>
      <c r="F36" s="140">
        <f>+Jan!F36+Feb!F36+Mar!F36</f>
        <v>0</v>
      </c>
      <c r="G36" s="140">
        <f>+Jan!G36+Feb!G36+Mar!G36</f>
        <v>0</v>
      </c>
      <c r="H36" s="140">
        <f>+Jan!H36+Feb!H36+Mar!H36</f>
        <v>0</v>
      </c>
      <c r="I36" s="140">
        <f>+Jan!I36+Feb!I36+Mar!I36</f>
        <v>0</v>
      </c>
      <c r="J36" s="140">
        <f>+Jan!J36+Feb!J36+Mar!J36</f>
        <v>0</v>
      </c>
      <c r="K36" s="140">
        <f>+Jan!K36+Feb!K36+Mar!K36</f>
        <v>0</v>
      </c>
      <c r="L36" s="140">
        <f>+Jan!L36+Feb!L36+Mar!L36</f>
        <v>0</v>
      </c>
      <c r="M36" s="140">
        <f>+Jan!M36+Feb!M36+Mar!M36</f>
        <v>0</v>
      </c>
      <c r="N36" s="140">
        <f>+Jan!N36+Feb!N36+Mar!N36</f>
        <v>0</v>
      </c>
      <c r="O36" s="140">
        <f>+Jan!O36+Feb!O36+Mar!O36</f>
        <v>0</v>
      </c>
      <c r="P36" s="140">
        <f>+Jan!P36+Feb!P36+Mar!P36</f>
        <v>0</v>
      </c>
      <c r="Q36" s="140">
        <f>+Jan!Q36+Feb!Q36+Mar!Q36</f>
        <v>0</v>
      </c>
      <c r="R36" s="140">
        <f>+Jan!R36+Feb!R36+Mar!R36</f>
        <v>0</v>
      </c>
      <c r="S36" s="171">
        <f t="shared" si="2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0"/>
        <v>0</v>
      </c>
      <c r="AJ36" s="59">
        <f t="shared" si="1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140">
        <f>+Jan!C37+Feb!C37+Mar!C37</f>
        <v>0</v>
      </c>
      <c r="D37" s="140">
        <f>+Jan!D37+Feb!D37+Mar!D37</f>
        <v>0</v>
      </c>
      <c r="E37" s="140">
        <f>+Jan!E37+Feb!E37+Mar!E37</f>
        <v>0</v>
      </c>
      <c r="F37" s="140">
        <f>+Jan!F37+Feb!F37+Mar!F37</f>
        <v>0</v>
      </c>
      <c r="G37" s="140">
        <f>+Jan!G37+Feb!G37+Mar!G37</f>
        <v>0</v>
      </c>
      <c r="H37" s="140">
        <f>+Jan!H37+Feb!H37+Mar!H37</f>
        <v>0</v>
      </c>
      <c r="I37" s="140">
        <f>+Jan!I37+Feb!I37+Mar!I37</f>
        <v>0</v>
      </c>
      <c r="J37" s="140">
        <f>+Jan!J37+Feb!J37+Mar!J37</f>
        <v>0</v>
      </c>
      <c r="K37" s="140">
        <f>+Jan!K37+Feb!K37+Mar!K37</f>
        <v>0</v>
      </c>
      <c r="L37" s="140">
        <f>+Jan!L37+Feb!L37+Mar!L37</f>
        <v>0</v>
      </c>
      <c r="M37" s="140">
        <f>+Jan!M37+Feb!M37+Mar!M37</f>
        <v>0</v>
      </c>
      <c r="N37" s="140">
        <f>+Jan!N37+Feb!N37+Mar!N37</f>
        <v>0</v>
      </c>
      <c r="O37" s="140">
        <f>+Jan!O37+Feb!O37+Mar!O37</f>
        <v>0</v>
      </c>
      <c r="P37" s="140">
        <f>+Jan!P37+Feb!P37+Mar!P37</f>
        <v>0</v>
      </c>
      <c r="Q37" s="140">
        <f>+Jan!Q37+Feb!Q37+Mar!Q37</f>
        <v>0</v>
      </c>
      <c r="R37" s="140">
        <f>+Jan!R37+Feb!R37+Mar!R37</f>
        <v>0</v>
      </c>
      <c r="S37" s="171">
        <f t="shared" si="2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0"/>
        <v>0</v>
      </c>
      <c r="AJ37" s="59">
        <f t="shared" si="1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140">
        <f>+Jan!C38+Feb!C38+Mar!C38</f>
        <v>0</v>
      </c>
      <c r="D38" s="140">
        <f>+Jan!D38+Feb!D38+Mar!D38</f>
        <v>0</v>
      </c>
      <c r="E38" s="140">
        <f>+Jan!E38+Feb!E38+Mar!E38</f>
        <v>0</v>
      </c>
      <c r="F38" s="140">
        <f>+Jan!F38+Feb!F38+Mar!F38</f>
        <v>0</v>
      </c>
      <c r="G38" s="140">
        <f>+Jan!G38+Feb!G38+Mar!G38</f>
        <v>0</v>
      </c>
      <c r="H38" s="140">
        <f>+Jan!H38+Feb!H38+Mar!H38</f>
        <v>0</v>
      </c>
      <c r="I38" s="140">
        <f>+Jan!I38+Feb!I38+Mar!I38</f>
        <v>0</v>
      </c>
      <c r="J38" s="140">
        <f>+Jan!J38+Feb!J38+Mar!J38</f>
        <v>0</v>
      </c>
      <c r="K38" s="140">
        <f>+Jan!K38+Feb!K38+Mar!K38</f>
        <v>0</v>
      </c>
      <c r="L38" s="140">
        <f>+Jan!L38+Feb!L38+Mar!L38</f>
        <v>0</v>
      </c>
      <c r="M38" s="140">
        <f>+Jan!M38+Feb!M38+Mar!M38</f>
        <v>0</v>
      </c>
      <c r="N38" s="140">
        <f>+Jan!N38+Feb!N38+Mar!N38</f>
        <v>0</v>
      </c>
      <c r="O38" s="140">
        <f>+Jan!O38+Feb!O38+Mar!O38</f>
        <v>0</v>
      </c>
      <c r="P38" s="140">
        <f>+Jan!P38+Feb!P38+Mar!P38</f>
        <v>0</v>
      </c>
      <c r="Q38" s="140">
        <f>+Jan!Q38+Feb!Q38+Mar!Q38</f>
        <v>0</v>
      </c>
      <c r="R38" s="140">
        <f>+Jan!R38+Feb!R38+Mar!R38</f>
        <v>0</v>
      </c>
      <c r="S38" s="171">
        <f t="shared" si="2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0"/>
        <v>0</v>
      </c>
      <c r="AJ38" s="59">
        <f t="shared" si="1"/>
        <v>0</v>
      </c>
      <c r="AK38" s="60">
        <f t="shared" si="6"/>
        <v>0</v>
      </c>
      <c r="AL38" s="3"/>
      <c r="AM38" s="3"/>
    </row>
    <row r="39" spans="1:40" hidden="1" x14ac:dyDescent="0.2">
      <c r="A39" s="220" t="s">
        <v>60</v>
      </c>
      <c r="B39" s="221">
        <v>240610</v>
      </c>
      <c r="C39" s="140">
        <f>+Jan!C39+Feb!C39+Mar!C39</f>
        <v>3500</v>
      </c>
      <c r="D39" s="140">
        <f>+Jan!D39+Feb!D39+Mar!D39</f>
        <v>0</v>
      </c>
      <c r="E39" s="140">
        <f>+Jan!E39+Feb!E39+Mar!E39</f>
        <v>0</v>
      </c>
      <c r="F39" s="140">
        <f>+Jan!F39+Feb!F39+Mar!F39</f>
        <v>35</v>
      </c>
      <c r="G39" s="140">
        <f>+Jan!G39+Feb!G39+Mar!G39</f>
        <v>0</v>
      </c>
      <c r="H39" s="140">
        <f>+Jan!H39+Feb!H39+Mar!H39</f>
        <v>545</v>
      </c>
      <c r="I39" s="140">
        <f>+Jan!I39+Feb!I39+Mar!I39</f>
        <v>0</v>
      </c>
      <c r="J39" s="140">
        <f>+Jan!J39+Feb!J39+Mar!J39</f>
        <v>0</v>
      </c>
      <c r="K39" s="140">
        <f>+Jan!K39+Feb!K39+Mar!K39</f>
        <v>0</v>
      </c>
      <c r="L39" s="140">
        <f>+Jan!L39+Feb!L39+Mar!L39</f>
        <v>0</v>
      </c>
      <c r="M39" s="140">
        <f>+Jan!M39+Feb!M39+Mar!M39</f>
        <v>0</v>
      </c>
      <c r="N39" s="140">
        <f>+Jan!N39+Feb!N39+Mar!N39</f>
        <v>0</v>
      </c>
      <c r="O39" s="140">
        <f>+Jan!O39+Feb!O39+Mar!O39</f>
        <v>0</v>
      </c>
      <c r="P39" s="140">
        <f>+Jan!P39+Feb!P39+Mar!P39</f>
        <v>0</v>
      </c>
      <c r="Q39" s="140">
        <f>+Jan!Q39+Feb!Q39+Mar!Q39</f>
        <v>0</v>
      </c>
      <c r="R39" s="140">
        <f>+Jan!R39+Feb!R39+Mar!R39</f>
        <v>0</v>
      </c>
      <c r="S39" s="171">
        <f t="shared" si="2"/>
        <v>4080</v>
      </c>
      <c r="T39" s="7"/>
      <c r="U39" s="67">
        <f t="shared" si="3"/>
        <v>2940</v>
      </c>
      <c r="V39" s="68">
        <f t="shared" si="4"/>
        <v>560</v>
      </c>
      <c r="W39" s="44">
        <f t="shared" si="5"/>
        <v>3500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ref="AI39:AI68" si="7">+G39*$AI$9</f>
        <v>0</v>
      </c>
      <c r="AJ39" s="59">
        <f t="shared" ref="AJ39:AJ68" si="8">+G39*$AJ$9</f>
        <v>0</v>
      </c>
      <c r="AK39" s="60">
        <f t="shared" si="6"/>
        <v>0</v>
      </c>
      <c r="AL39" s="3"/>
      <c r="AM39" s="3"/>
    </row>
    <row r="40" spans="1:40" hidden="1" x14ac:dyDescent="0.2">
      <c r="A40" s="220" t="s">
        <v>61</v>
      </c>
      <c r="B40" s="221">
        <v>241230</v>
      </c>
      <c r="C40" s="140">
        <f>+Jan!C40+Feb!C40+Mar!C40</f>
        <v>0</v>
      </c>
      <c r="D40" s="140">
        <f>+Jan!D40+Feb!D40+Mar!D40</f>
        <v>0</v>
      </c>
      <c r="E40" s="140">
        <f>+Jan!E40+Feb!E40+Mar!E40</f>
        <v>0</v>
      </c>
      <c r="F40" s="140">
        <f>+Jan!F40+Feb!F40+Mar!F40</f>
        <v>0</v>
      </c>
      <c r="G40" s="140">
        <f>+Jan!G40+Feb!G40+Mar!G40</f>
        <v>0</v>
      </c>
      <c r="H40" s="140">
        <f>+Jan!H40+Feb!H40+Mar!H40</f>
        <v>0</v>
      </c>
      <c r="I40" s="140">
        <f>+Jan!I40+Feb!I40+Mar!I40</f>
        <v>0</v>
      </c>
      <c r="J40" s="140">
        <f>+Jan!J40+Feb!J40+Mar!J40</f>
        <v>0</v>
      </c>
      <c r="K40" s="140">
        <f>+Jan!K40+Feb!K40+Mar!K40</f>
        <v>0</v>
      </c>
      <c r="L40" s="140">
        <f>+Jan!L40+Feb!L40+Mar!L40</f>
        <v>0</v>
      </c>
      <c r="M40" s="140">
        <f>+Jan!M40+Feb!M40+Mar!M40</f>
        <v>0</v>
      </c>
      <c r="N40" s="140">
        <f>+Jan!N40+Feb!N40+Mar!N40</f>
        <v>0</v>
      </c>
      <c r="O40" s="140">
        <f>+Jan!O40+Feb!O40+Mar!O40</f>
        <v>0</v>
      </c>
      <c r="P40" s="140">
        <f>+Jan!P40+Feb!P40+Mar!P40</f>
        <v>0</v>
      </c>
      <c r="Q40" s="140">
        <f>+Jan!Q40+Feb!Q40+Mar!Q40</f>
        <v>0</v>
      </c>
      <c r="R40" s="140">
        <f>+Jan!R40+Feb!R40+Mar!R40</f>
        <v>0</v>
      </c>
      <c r="S40" s="171">
        <f t="shared" si="2"/>
        <v>0</v>
      </c>
      <c r="T40" s="7"/>
      <c r="U40" s="67">
        <f t="shared" ref="U40:U68" si="9">(+C40+D40)*$U$9</f>
        <v>0</v>
      </c>
      <c r="V40" s="68">
        <f t="shared" ref="V40:V68" si="10">(+C40+D40)*$V$9</f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7"/>
        <v>0</v>
      </c>
      <c r="AJ40" s="59">
        <f t="shared" si="8"/>
        <v>0</v>
      </c>
      <c r="AK40" s="60">
        <f t="shared" si="6"/>
        <v>0</v>
      </c>
      <c r="AL40" s="3"/>
      <c r="AM40" s="3"/>
    </row>
    <row r="41" spans="1:40" hidden="1" x14ac:dyDescent="0.2">
      <c r="A41" s="220" t="s">
        <v>62</v>
      </c>
      <c r="B41" s="221">
        <v>240630</v>
      </c>
      <c r="C41" s="140">
        <f>+Jan!C41+Feb!C41+Mar!C41</f>
        <v>0</v>
      </c>
      <c r="D41" s="140">
        <f>+Jan!D41+Feb!D41+Mar!D41</f>
        <v>0</v>
      </c>
      <c r="E41" s="140">
        <f>+Jan!E41+Feb!E41+Mar!E41</f>
        <v>0</v>
      </c>
      <c r="F41" s="140">
        <f>+Jan!F41+Feb!F41+Mar!F41</f>
        <v>0</v>
      </c>
      <c r="G41" s="140">
        <f>+Jan!G41+Feb!G41+Mar!G41</f>
        <v>0</v>
      </c>
      <c r="H41" s="140">
        <f>+Jan!H41+Feb!H41+Mar!H41</f>
        <v>0</v>
      </c>
      <c r="I41" s="140">
        <f>+Jan!I41+Feb!I41+Mar!I41</f>
        <v>0</v>
      </c>
      <c r="J41" s="140">
        <f>+Jan!J41+Feb!J41+Mar!J41</f>
        <v>0</v>
      </c>
      <c r="K41" s="140">
        <f>+Jan!K41+Feb!K41+Mar!K41</f>
        <v>0</v>
      </c>
      <c r="L41" s="140">
        <f>+Jan!L41+Feb!L41+Mar!L41</f>
        <v>0</v>
      </c>
      <c r="M41" s="140">
        <f>+Jan!M41+Feb!M41+Mar!M41</f>
        <v>0</v>
      </c>
      <c r="N41" s="140">
        <f>+Jan!N41+Feb!N41+Mar!N41</f>
        <v>0</v>
      </c>
      <c r="O41" s="140">
        <f>+Jan!O41+Feb!O41+Mar!O41</f>
        <v>0</v>
      </c>
      <c r="P41" s="140">
        <f>+Jan!P41+Feb!P41+Mar!P41</f>
        <v>0</v>
      </c>
      <c r="Q41" s="140">
        <f>+Jan!Q41+Feb!Q41+Mar!Q41</f>
        <v>0</v>
      </c>
      <c r="R41" s="140">
        <f>+Jan!R41+Feb!R41+Mar!R41</f>
        <v>0</v>
      </c>
      <c r="S41" s="171">
        <f t="shared" si="2"/>
        <v>0</v>
      </c>
      <c r="T41" s="7"/>
      <c r="U41" s="67">
        <f t="shared" si="9"/>
        <v>0</v>
      </c>
      <c r="V41" s="68">
        <f t="shared" si="10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7"/>
        <v>0</v>
      </c>
      <c r="AJ41" s="59">
        <f t="shared" si="8"/>
        <v>0</v>
      </c>
      <c r="AK41" s="60">
        <f t="shared" si="6"/>
        <v>0</v>
      </c>
      <c r="AL41" s="3"/>
      <c r="AM41" s="3"/>
    </row>
    <row r="42" spans="1:40" x14ac:dyDescent="0.2">
      <c r="A42" s="220" t="s">
        <v>63</v>
      </c>
      <c r="B42" s="221">
        <v>240650</v>
      </c>
      <c r="C42" s="140">
        <f>+Jan!C42+Feb!C42+Mar!C42</f>
        <v>0</v>
      </c>
      <c r="D42" s="140">
        <f>+Jan!D42+Feb!D42+Mar!D42</f>
        <v>0</v>
      </c>
      <c r="E42" s="140">
        <f>+Jan!E42+Feb!E42+Mar!E42</f>
        <v>0</v>
      </c>
      <c r="F42" s="140">
        <f>+Jan!F42+Feb!F42+Mar!F42</f>
        <v>0</v>
      </c>
      <c r="G42" s="140">
        <f>+Jan!G42+Feb!G42+Mar!G42</f>
        <v>0</v>
      </c>
      <c r="H42" s="140">
        <f>+Jan!H42+Feb!H42+Mar!H42</f>
        <v>0</v>
      </c>
      <c r="I42" s="140">
        <f>+Jan!I42+Feb!I42+Mar!I42</f>
        <v>0</v>
      </c>
      <c r="J42" s="140">
        <f>+Jan!J42+Feb!J42+Mar!J42</f>
        <v>0</v>
      </c>
      <c r="K42" s="140">
        <f>+Jan!K42+Feb!K42+Mar!K42</f>
        <v>0</v>
      </c>
      <c r="L42" s="140">
        <f>+Jan!L42+Feb!L42+Mar!L42</f>
        <v>0</v>
      </c>
      <c r="M42" s="140">
        <f>+Jan!M42+Feb!M42+Mar!M42</f>
        <v>0</v>
      </c>
      <c r="N42" s="140">
        <f>+Jan!N42+Feb!N42+Mar!N42</f>
        <v>0</v>
      </c>
      <c r="O42" s="140">
        <f>+Jan!O42+Feb!O42+Mar!O42</f>
        <v>0</v>
      </c>
      <c r="P42" s="140">
        <f>+Jan!P42+Feb!P42+Mar!P42</f>
        <v>0</v>
      </c>
      <c r="Q42" s="140">
        <f>+Jan!Q42+Feb!Q42+Mar!Q42</f>
        <v>0</v>
      </c>
      <c r="R42" s="140">
        <f>+Jan!R42+Feb!R42+Mar!R42</f>
        <v>0</v>
      </c>
      <c r="S42" s="171">
        <f t="shared" si="2"/>
        <v>0</v>
      </c>
      <c r="T42" s="7"/>
      <c r="U42" s="67">
        <f t="shared" si="9"/>
        <v>0</v>
      </c>
      <c r="V42" s="68">
        <f t="shared" si="10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7"/>
        <v>0</v>
      </c>
      <c r="AJ42" s="59">
        <f t="shared" si="8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140">
        <f>+Jan!C43+Feb!C43+Mar!C43</f>
        <v>0</v>
      </c>
      <c r="D43" s="140">
        <f>+Jan!D43+Feb!D43+Mar!D43</f>
        <v>0</v>
      </c>
      <c r="E43" s="140">
        <f>+Jan!E43+Feb!E43+Mar!E43</f>
        <v>0</v>
      </c>
      <c r="F43" s="140">
        <f>+Jan!F43+Feb!F43+Mar!F43</f>
        <v>0</v>
      </c>
      <c r="G43" s="140">
        <f>+Jan!G43+Feb!G43+Mar!G43</f>
        <v>0</v>
      </c>
      <c r="H43" s="140">
        <f>+Jan!H43+Feb!H43+Mar!H43</f>
        <v>0</v>
      </c>
      <c r="I43" s="140">
        <f>+Jan!I43+Feb!I43+Mar!I43</f>
        <v>0</v>
      </c>
      <c r="J43" s="140">
        <f>+Jan!J43+Feb!J43+Mar!J43</f>
        <v>0</v>
      </c>
      <c r="K43" s="140">
        <f>+Jan!K43+Feb!K43+Mar!K43</f>
        <v>0</v>
      </c>
      <c r="L43" s="140">
        <f>+Jan!L43+Feb!L43+Mar!L43</f>
        <v>0</v>
      </c>
      <c r="M43" s="140">
        <f>+Jan!M43+Feb!M43+Mar!M43</f>
        <v>0</v>
      </c>
      <c r="N43" s="140">
        <f>+Jan!N43+Feb!N43+Mar!N43</f>
        <v>0</v>
      </c>
      <c r="O43" s="140">
        <f>+Jan!O43+Feb!O43+Mar!O43</f>
        <v>0</v>
      </c>
      <c r="P43" s="140">
        <f>+Jan!P43+Feb!P43+Mar!P43</f>
        <v>0</v>
      </c>
      <c r="Q43" s="140">
        <f>+Jan!Q43+Feb!Q43+Mar!Q43</f>
        <v>0</v>
      </c>
      <c r="R43" s="140">
        <f>+Jan!R43+Feb!R43+Mar!R43</f>
        <v>0</v>
      </c>
      <c r="S43" s="171">
        <f t="shared" si="2"/>
        <v>0</v>
      </c>
      <c r="T43" s="7"/>
      <c r="U43" s="67">
        <f t="shared" si="9"/>
        <v>0</v>
      </c>
      <c r="V43" s="68">
        <f t="shared" si="10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7"/>
        <v>0</v>
      </c>
      <c r="AJ43" s="59">
        <f t="shared" si="8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140">
        <f>+Jan!C44+Feb!C44+Mar!C44</f>
        <v>0</v>
      </c>
      <c r="D44" s="140">
        <f>+Jan!D44+Feb!D44+Mar!D44</f>
        <v>0</v>
      </c>
      <c r="E44" s="140">
        <f>+Jan!E44+Feb!E44+Mar!E44</f>
        <v>0</v>
      </c>
      <c r="F44" s="140">
        <f>+Jan!F44+Feb!F44+Mar!F44</f>
        <v>0</v>
      </c>
      <c r="G44" s="140">
        <f>+Jan!G44+Feb!G44+Mar!G44</f>
        <v>0</v>
      </c>
      <c r="H44" s="140">
        <f>+Jan!H44+Feb!H44+Mar!H44</f>
        <v>0</v>
      </c>
      <c r="I44" s="140">
        <f>+Jan!I44+Feb!I44+Mar!I44</f>
        <v>0</v>
      </c>
      <c r="J44" s="140">
        <f>+Jan!J44+Feb!J44+Mar!J44</f>
        <v>0</v>
      </c>
      <c r="K44" s="140">
        <f>+Jan!K44+Feb!K44+Mar!K44</f>
        <v>0</v>
      </c>
      <c r="L44" s="140">
        <f>+Jan!L44+Feb!L44+Mar!L44</f>
        <v>0</v>
      </c>
      <c r="M44" s="140">
        <f>+Jan!M44+Feb!M44+Mar!M44</f>
        <v>0</v>
      </c>
      <c r="N44" s="140">
        <f>+Jan!N44+Feb!N44+Mar!N44</f>
        <v>0</v>
      </c>
      <c r="O44" s="140">
        <f>+Jan!O44+Feb!O44+Mar!O44</f>
        <v>0</v>
      </c>
      <c r="P44" s="140">
        <f>+Jan!P44+Feb!P44+Mar!P44</f>
        <v>0</v>
      </c>
      <c r="Q44" s="140">
        <f>+Jan!Q44+Feb!Q44+Mar!Q44</f>
        <v>0</v>
      </c>
      <c r="R44" s="140">
        <f>+Jan!R44+Feb!R44+Mar!R44</f>
        <v>0</v>
      </c>
      <c r="S44" s="171">
        <f>SUM(C44:R44)</f>
        <v>0</v>
      </c>
      <c r="T44" s="7"/>
      <c r="U44" s="67">
        <f t="shared" si="9"/>
        <v>0</v>
      </c>
      <c r="V44" s="68">
        <f t="shared" si="10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7"/>
        <v>0</v>
      </c>
      <c r="AJ44" s="59">
        <f t="shared" si="8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140">
        <f>+Jan!C45+Feb!C45+Mar!C45</f>
        <v>0</v>
      </c>
      <c r="D45" s="140">
        <f>+Jan!D45+Feb!D45+Mar!D45</f>
        <v>0</v>
      </c>
      <c r="E45" s="140">
        <f>+Jan!E45+Feb!E45+Mar!E45</f>
        <v>0</v>
      </c>
      <c r="F45" s="140">
        <f>+Jan!F45+Feb!F45+Mar!F45</f>
        <v>0</v>
      </c>
      <c r="G45" s="140">
        <f>+Jan!G45+Feb!G45+Mar!G45</f>
        <v>0</v>
      </c>
      <c r="H45" s="140">
        <f>+Jan!H45+Feb!H45+Mar!H45</f>
        <v>0</v>
      </c>
      <c r="I45" s="140">
        <f>+Jan!I45+Feb!I45+Mar!I45</f>
        <v>0</v>
      </c>
      <c r="J45" s="140">
        <f>+Jan!J45+Feb!J45+Mar!J45</f>
        <v>0</v>
      </c>
      <c r="K45" s="140">
        <f>+Jan!K45+Feb!K45+Mar!K45</f>
        <v>0</v>
      </c>
      <c r="L45" s="140">
        <f>+Jan!L45+Feb!L45+Mar!L45</f>
        <v>0</v>
      </c>
      <c r="M45" s="140">
        <f>+Jan!M45+Feb!M45+Mar!M45</f>
        <v>0</v>
      </c>
      <c r="N45" s="140">
        <f>+Jan!N45+Feb!N45+Mar!N45</f>
        <v>0</v>
      </c>
      <c r="O45" s="140">
        <f>+Jan!O45+Feb!O45+Mar!O45</f>
        <v>0</v>
      </c>
      <c r="P45" s="140">
        <f>+Jan!P45+Feb!P45+Mar!P45</f>
        <v>0</v>
      </c>
      <c r="Q45" s="140">
        <f>+Jan!Q45+Feb!Q45+Mar!Q45</f>
        <v>0</v>
      </c>
      <c r="R45" s="140">
        <f>+Jan!R45+Feb!R45+Mar!R45</f>
        <v>0</v>
      </c>
      <c r="S45" s="171">
        <f t="shared" si="2"/>
        <v>0</v>
      </c>
      <c r="T45" s="7"/>
      <c r="U45" s="67">
        <f t="shared" si="9"/>
        <v>0</v>
      </c>
      <c r="V45" s="68">
        <f t="shared" si="10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7"/>
        <v>0</v>
      </c>
      <c r="AJ45" s="59">
        <f t="shared" si="8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140">
        <f>+Jan!C46+Feb!C46+Mar!C46</f>
        <v>0</v>
      </c>
      <c r="D46" s="140">
        <f>+Jan!D46+Feb!D46+Mar!D46</f>
        <v>0</v>
      </c>
      <c r="E46" s="140">
        <f>+Jan!E46+Feb!E46+Mar!E46</f>
        <v>0</v>
      </c>
      <c r="F46" s="140">
        <f>+Jan!F46+Feb!F46+Mar!F46</f>
        <v>0</v>
      </c>
      <c r="G46" s="140">
        <f>+Jan!G46+Feb!G46+Mar!G46</f>
        <v>0</v>
      </c>
      <c r="H46" s="140">
        <f>+Jan!H46+Feb!H46+Mar!H46</f>
        <v>0</v>
      </c>
      <c r="I46" s="140">
        <f>+Jan!I46+Feb!I46+Mar!I46</f>
        <v>0</v>
      </c>
      <c r="J46" s="140">
        <f>+Jan!J46+Feb!J46+Mar!J46</f>
        <v>0</v>
      </c>
      <c r="K46" s="140">
        <f>+Jan!K46+Feb!K46+Mar!K46</f>
        <v>0</v>
      </c>
      <c r="L46" s="140">
        <f>+Jan!L46+Feb!L46+Mar!L46</f>
        <v>0</v>
      </c>
      <c r="M46" s="140">
        <f>+Jan!M46+Feb!M46+Mar!M46</f>
        <v>0</v>
      </c>
      <c r="N46" s="140">
        <f>+Jan!N46+Feb!N46+Mar!N46</f>
        <v>0</v>
      </c>
      <c r="O46" s="140">
        <f>+Jan!O46+Feb!O46+Mar!O46</f>
        <v>0</v>
      </c>
      <c r="P46" s="140">
        <f>+Jan!P46+Feb!P46+Mar!P46</f>
        <v>0</v>
      </c>
      <c r="Q46" s="140">
        <f>+Jan!Q46+Feb!Q46+Mar!Q46</f>
        <v>0</v>
      </c>
      <c r="R46" s="140">
        <f>+Jan!R46+Feb!R46+Mar!R46</f>
        <v>0</v>
      </c>
      <c r="S46" s="171">
        <f t="shared" si="2"/>
        <v>0</v>
      </c>
      <c r="T46" s="7"/>
      <c r="U46" s="67">
        <f t="shared" si="9"/>
        <v>0</v>
      </c>
      <c r="V46" s="68">
        <f t="shared" si="10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7"/>
        <v>0</v>
      </c>
      <c r="AJ46" s="59">
        <f t="shared" si="8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140">
        <f>+Jan!C47+Feb!C47+Mar!C47</f>
        <v>0</v>
      </c>
      <c r="D47" s="140">
        <f>+Jan!D47+Feb!D47+Mar!D47</f>
        <v>0</v>
      </c>
      <c r="E47" s="140">
        <f>+Jan!E47+Feb!E47+Mar!E47</f>
        <v>0</v>
      </c>
      <c r="F47" s="140">
        <f>+Jan!F47+Feb!F47+Mar!F47</f>
        <v>0</v>
      </c>
      <c r="G47" s="140">
        <f>+Jan!G47+Feb!G47+Mar!G47</f>
        <v>0</v>
      </c>
      <c r="H47" s="140">
        <f>+Jan!H47+Feb!H47+Mar!H47</f>
        <v>0</v>
      </c>
      <c r="I47" s="140">
        <f>+Jan!I47+Feb!I47+Mar!I47</f>
        <v>0</v>
      </c>
      <c r="J47" s="140">
        <f>+Jan!J47+Feb!J47+Mar!J47</f>
        <v>0</v>
      </c>
      <c r="K47" s="140">
        <f>+Jan!K47+Feb!K47+Mar!K47</f>
        <v>0</v>
      </c>
      <c r="L47" s="140">
        <f>+Jan!L47+Feb!L47+Mar!L47</f>
        <v>0</v>
      </c>
      <c r="M47" s="140">
        <f>+Jan!M47+Feb!M47+Mar!M47</f>
        <v>0</v>
      </c>
      <c r="N47" s="140">
        <f>+Jan!N47+Feb!N47+Mar!N47</f>
        <v>0</v>
      </c>
      <c r="O47" s="140">
        <f>+Jan!O47+Feb!O47+Mar!O47</f>
        <v>0</v>
      </c>
      <c r="P47" s="140">
        <f>+Jan!P47+Feb!P47+Mar!P47</f>
        <v>0</v>
      </c>
      <c r="Q47" s="140">
        <f>+Jan!Q47+Feb!Q47+Mar!Q47</f>
        <v>0</v>
      </c>
      <c r="R47" s="140">
        <f>+Jan!R47+Feb!R47+Mar!R47</f>
        <v>0</v>
      </c>
      <c r="S47" s="171">
        <f t="shared" si="2"/>
        <v>0</v>
      </c>
      <c r="T47" s="7"/>
      <c r="U47" s="67">
        <f t="shared" si="9"/>
        <v>0</v>
      </c>
      <c r="V47" s="68">
        <f t="shared" si="10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7"/>
        <v>0</v>
      </c>
      <c r="AJ47" s="59">
        <f t="shared" si="8"/>
        <v>0</v>
      </c>
      <c r="AK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140">
        <f>+Jan!C48+Feb!C48+Mar!C48</f>
        <v>500</v>
      </c>
      <c r="D48" s="140">
        <f>+Jan!D48+Feb!D48+Mar!D48</f>
        <v>0</v>
      </c>
      <c r="E48" s="140">
        <f>+Jan!E48+Feb!E48+Mar!E48</f>
        <v>0</v>
      </c>
      <c r="F48" s="140">
        <f>+Jan!F48+Feb!F48+Mar!F48</f>
        <v>0</v>
      </c>
      <c r="G48" s="140">
        <f>+Jan!G48+Feb!G48+Mar!G48</f>
        <v>0</v>
      </c>
      <c r="H48" s="140">
        <f>+Jan!H48+Feb!H48+Mar!H48</f>
        <v>0</v>
      </c>
      <c r="I48" s="140">
        <f>+Jan!I48+Feb!I48+Mar!I48</f>
        <v>0</v>
      </c>
      <c r="J48" s="140">
        <f>+Jan!J48+Feb!J48+Mar!J48</f>
        <v>0</v>
      </c>
      <c r="K48" s="140">
        <f>+Jan!K48+Feb!K48+Mar!K48</f>
        <v>0</v>
      </c>
      <c r="L48" s="140">
        <f>+Jan!L48+Feb!L48+Mar!L48</f>
        <v>0</v>
      </c>
      <c r="M48" s="140">
        <f>+Jan!M48+Feb!M48+Mar!M48</f>
        <v>0</v>
      </c>
      <c r="N48" s="140">
        <f>+Jan!N48+Feb!N48+Mar!N48</f>
        <v>0</v>
      </c>
      <c r="O48" s="140">
        <f>+Jan!O48+Feb!O48+Mar!O48</f>
        <v>0</v>
      </c>
      <c r="P48" s="140">
        <f>+Jan!P48+Feb!P48+Mar!P48</f>
        <v>0</v>
      </c>
      <c r="Q48" s="140">
        <f>+Jan!Q48+Feb!Q48+Mar!Q48</f>
        <v>0</v>
      </c>
      <c r="R48" s="140">
        <f>+Jan!R48+Feb!R48+Mar!R48</f>
        <v>0</v>
      </c>
      <c r="S48" s="171">
        <f t="shared" si="2"/>
        <v>500</v>
      </c>
      <c r="T48" s="7"/>
      <c r="U48" s="67">
        <f t="shared" si="9"/>
        <v>420</v>
      </c>
      <c r="V48" s="68">
        <f t="shared" si="10"/>
        <v>80</v>
      </c>
      <c r="W48" s="44">
        <f t="shared" si="5"/>
        <v>500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7"/>
        <v>0</v>
      </c>
      <c r="AJ48" s="59">
        <f t="shared" si="8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140">
        <f>+Jan!C49+Feb!C49+Mar!C49</f>
        <v>0</v>
      </c>
      <c r="D49" s="140">
        <f>+Jan!D49+Feb!D49+Mar!D49</f>
        <v>0</v>
      </c>
      <c r="E49" s="140">
        <f>+Jan!E49+Feb!E49+Mar!E49</f>
        <v>0</v>
      </c>
      <c r="F49" s="140">
        <f>+Jan!F49+Feb!F49+Mar!F49</f>
        <v>0</v>
      </c>
      <c r="G49" s="140">
        <f>+Jan!G49+Feb!G49+Mar!G49</f>
        <v>0</v>
      </c>
      <c r="H49" s="140">
        <f>+Jan!H49+Feb!H49+Mar!H49</f>
        <v>0</v>
      </c>
      <c r="I49" s="140">
        <f>+Jan!I49+Feb!I49+Mar!I49</f>
        <v>0</v>
      </c>
      <c r="J49" s="140">
        <f>+Jan!J49+Feb!J49+Mar!J49</f>
        <v>0</v>
      </c>
      <c r="K49" s="140">
        <f>+Jan!K49+Feb!K49+Mar!K49</f>
        <v>0</v>
      </c>
      <c r="L49" s="140">
        <f>+Jan!L49+Feb!L49+Mar!L49</f>
        <v>0</v>
      </c>
      <c r="M49" s="140">
        <f>+Jan!M49+Feb!M49+Mar!M49</f>
        <v>0</v>
      </c>
      <c r="N49" s="140">
        <f>+Jan!N49+Feb!N49+Mar!N49</f>
        <v>0</v>
      </c>
      <c r="O49" s="140">
        <f>+Jan!O49+Feb!O49+Mar!O49</f>
        <v>0</v>
      </c>
      <c r="P49" s="140">
        <f>+Jan!P49+Feb!P49+Mar!P49</f>
        <v>0</v>
      </c>
      <c r="Q49" s="140">
        <f>+Jan!Q49+Feb!Q49+Mar!Q49</f>
        <v>0</v>
      </c>
      <c r="R49" s="140">
        <f>+Jan!R49+Feb!R49+Mar!R49</f>
        <v>0</v>
      </c>
      <c r="S49" s="171">
        <f t="shared" si="2"/>
        <v>0</v>
      </c>
      <c r="T49" s="7"/>
      <c r="U49" s="67">
        <f t="shared" si="9"/>
        <v>0</v>
      </c>
      <c r="V49" s="68">
        <f t="shared" si="10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7"/>
        <v>0</v>
      </c>
      <c r="AJ49" s="59">
        <f t="shared" si="8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140">
        <f>+Jan!C50+Feb!C50+Mar!C50</f>
        <v>1739.67</v>
      </c>
      <c r="D50" s="140">
        <f>+Jan!D50+Feb!D50+Mar!D50</f>
        <v>0</v>
      </c>
      <c r="E50" s="140">
        <f>+Jan!E50+Feb!E50+Mar!E50</f>
        <v>0</v>
      </c>
      <c r="F50" s="140">
        <f>+Jan!F50+Feb!F50+Mar!F50</f>
        <v>0</v>
      </c>
      <c r="G50" s="140">
        <f>+Jan!G50+Feb!G50+Mar!G50</f>
        <v>0</v>
      </c>
      <c r="H50" s="140">
        <f>+Jan!H50+Feb!H50+Mar!H50</f>
        <v>0</v>
      </c>
      <c r="I50" s="140">
        <f>+Jan!I50+Feb!I50+Mar!I50</f>
        <v>0</v>
      </c>
      <c r="J50" s="140">
        <f>+Jan!J50+Feb!J50+Mar!J50</f>
        <v>0</v>
      </c>
      <c r="K50" s="140">
        <f>+Jan!K50+Feb!K50+Mar!K50</f>
        <v>0</v>
      </c>
      <c r="L50" s="140">
        <f>+Jan!L50+Feb!L50+Mar!L50</f>
        <v>0</v>
      </c>
      <c r="M50" s="140">
        <f>+Jan!M50+Feb!M50+Mar!M50</f>
        <v>0</v>
      </c>
      <c r="N50" s="140">
        <f>+Jan!N50+Feb!N50+Mar!N50</f>
        <v>0</v>
      </c>
      <c r="O50" s="140">
        <f>+Jan!O50+Feb!O50+Mar!O50</f>
        <v>0</v>
      </c>
      <c r="P50" s="140">
        <f>+Jan!P50+Feb!P50+Mar!P50</f>
        <v>0</v>
      </c>
      <c r="Q50" s="140">
        <f>+Jan!Q50+Feb!Q50+Mar!Q50</f>
        <v>0</v>
      </c>
      <c r="R50" s="140">
        <f>+Jan!R50+Feb!R50+Mar!R50</f>
        <v>0</v>
      </c>
      <c r="S50" s="171">
        <f t="shared" si="2"/>
        <v>1739.67</v>
      </c>
      <c r="T50" s="7"/>
      <c r="U50" s="67">
        <f t="shared" si="9"/>
        <v>1461.3227999999999</v>
      </c>
      <c r="V50" s="68">
        <f t="shared" si="10"/>
        <v>278.34720000000004</v>
      </c>
      <c r="W50" s="44">
        <f t="shared" si="5"/>
        <v>1739.67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7"/>
        <v>0</v>
      </c>
      <c r="AJ50" s="59">
        <f t="shared" si="8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140">
        <f>+Jan!C51+Feb!C51+Mar!C51</f>
        <v>0</v>
      </c>
      <c r="D51" s="140">
        <f>+Jan!D51+Feb!D51+Mar!D51</f>
        <v>0</v>
      </c>
      <c r="E51" s="140">
        <f>+Jan!E51+Feb!E51+Mar!E51</f>
        <v>0</v>
      </c>
      <c r="F51" s="140">
        <f>+Jan!F51+Feb!F51+Mar!F51</f>
        <v>0</v>
      </c>
      <c r="G51" s="140">
        <f>+Jan!G51+Feb!G51+Mar!G51</f>
        <v>0</v>
      </c>
      <c r="H51" s="140">
        <f>+Jan!H51+Feb!H51+Mar!H51</f>
        <v>0</v>
      </c>
      <c r="I51" s="140">
        <f>+Jan!I51+Feb!I51+Mar!I51</f>
        <v>0</v>
      </c>
      <c r="J51" s="140">
        <f>+Jan!J51+Feb!J51+Mar!J51</f>
        <v>0</v>
      </c>
      <c r="K51" s="140">
        <f>+Jan!K51+Feb!K51+Mar!K51</f>
        <v>0</v>
      </c>
      <c r="L51" s="140">
        <f>+Jan!L51+Feb!L51+Mar!L51</f>
        <v>0</v>
      </c>
      <c r="M51" s="140">
        <f>+Jan!M51+Feb!M51+Mar!M51</f>
        <v>0</v>
      </c>
      <c r="N51" s="140">
        <f>+Jan!N51+Feb!N51+Mar!N51</f>
        <v>0</v>
      </c>
      <c r="O51" s="140">
        <f>+Jan!O51+Feb!O51+Mar!O51</f>
        <v>0</v>
      </c>
      <c r="P51" s="140">
        <f>+Jan!P51+Feb!P51+Mar!P51</f>
        <v>0</v>
      </c>
      <c r="Q51" s="140">
        <f>+Jan!Q51+Feb!Q51+Mar!Q51</f>
        <v>0</v>
      </c>
      <c r="R51" s="140">
        <f>+Jan!R51+Feb!R51+Mar!R51</f>
        <v>0</v>
      </c>
      <c r="S51" s="171">
        <f t="shared" si="2"/>
        <v>0</v>
      </c>
      <c r="T51" s="7"/>
      <c r="U51" s="67">
        <f t="shared" si="9"/>
        <v>0</v>
      </c>
      <c r="V51" s="68">
        <f t="shared" si="10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7"/>
        <v>0</v>
      </c>
      <c r="AJ51" s="59">
        <f t="shared" si="8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140">
        <f>+Jan!C52+Feb!C52+Mar!C52</f>
        <v>750</v>
      </c>
      <c r="D52" s="140">
        <f>+Jan!D52+Feb!D52+Mar!D52</f>
        <v>0</v>
      </c>
      <c r="E52" s="140">
        <f>+Jan!E52+Feb!E52+Mar!E52</f>
        <v>0</v>
      </c>
      <c r="F52" s="140">
        <f>+Jan!F52+Feb!F52+Mar!F52</f>
        <v>0</v>
      </c>
      <c r="G52" s="140">
        <f>+Jan!G52+Feb!G52+Mar!G52</f>
        <v>0</v>
      </c>
      <c r="H52" s="140">
        <f>+Jan!H52+Feb!H52+Mar!H52</f>
        <v>0</v>
      </c>
      <c r="I52" s="140">
        <f>+Jan!I52+Feb!I52+Mar!I52</f>
        <v>0</v>
      </c>
      <c r="J52" s="140">
        <f>+Jan!J52+Feb!J52+Mar!J52</f>
        <v>0</v>
      </c>
      <c r="K52" s="140">
        <f>+Jan!K52+Feb!K52+Mar!K52</f>
        <v>0</v>
      </c>
      <c r="L52" s="140">
        <f>+Jan!L52+Feb!L52+Mar!L52</f>
        <v>0</v>
      </c>
      <c r="M52" s="140">
        <f>+Jan!M52+Feb!M52+Mar!M52</f>
        <v>0</v>
      </c>
      <c r="N52" s="140">
        <f>+Jan!N52+Feb!N52+Mar!N52</f>
        <v>0</v>
      </c>
      <c r="O52" s="140">
        <f>+Jan!O52+Feb!O52+Mar!O52</f>
        <v>0</v>
      </c>
      <c r="P52" s="140">
        <f>+Jan!P52+Feb!P52+Mar!P52</f>
        <v>0</v>
      </c>
      <c r="Q52" s="140">
        <f>+Jan!Q52+Feb!Q52+Mar!Q52</f>
        <v>0</v>
      </c>
      <c r="R52" s="140">
        <f>+Jan!R52+Feb!R52+Mar!R52</f>
        <v>0</v>
      </c>
      <c r="S52" s="171">
        <f t="shared" si="2"/>
        <v>750</v>
      </c>
      <c r="T52" s="7"/>
      <c r="U52" s="67">
        <f t="shared" si="9"/>
        <v>630</v>
      </c>
      <c r="V52" s="68">
        <f t="shared" si="10"/>
        <v>120</v>
      </c>
      <c r="W52" s="44">
        <f t="shared" si="5"/>
        <v>750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7"/>
        <v>0</v>
      </c>
      <c r="AJ52" s="59">
        <f t="shared" si="8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140">
        <f>+Jan!C53+Feb!C53+Mar!C53</f>
        <v>5400</v>
      </c>
      <c r="D53" s="140">
        <f>+Jan!D53+Feb!D53+Mar!D53</f>
        <v>0</v>
      </c>
      <c r="E53" s="140">
        <f>+Jan!E53+Feb!E53+Mar!E53</f>
        <v>0</v>
      </c>
      <c r="F53" s="140">
        <f>+Jan!F53+Feb!F53+Mar!F53</f>
        <v>150</v>
      </c>
      <c r="G53" s="140">
        <f>+Jan!G53+Feb!G53+Mar!G53</f>
        <v>0</v>
      </c>
      <c r="H53" s="140">
        <f>+Jan!H53+Feb!H53+Mar!H53</f>
        <v>1755</v>
      </c>
      <c r="I53" s="140">
        <f>+Jan!I53+Feb!I53+Mar!I53</f>
        <v>0</v>
      </c>
      <c r="J53" s="140">
        <f>+Jan!J53+Feb!J53+Mar!J53</f>
        <v>0</v>
      </c>
      <c r="K53" s="140">
        <f>+Jan!K53+Feb!K53+Mar!K53</f>
        <v>0</v>
      </c>
      <c r="L53" s="140">
        <f>+Jan!L53+Feb!L53+Mar!L53</f>
        <v>0</v>
      </c>
      <c r="M53" s="140">
        <f>+Jan!M53+Feb!M53+Mar!M53</f>
        <v>0</v>
      </c>
      <c r="N53" s="140">
        <f>+Jan!N53+Feb!N53+Mar!N53</f>
        <v>0</v>
      </c>
      <c r="O53" s="140">
        <f>+Jan!O53+Feb!O53+Mar!O53</f>
        <v>0</v>
      </c>
      <c r="P53" s="140">
        <f>+Jan!P53+Feb!P53+Mar!P53</f>
        <v>0</v>
      </c>
      <c r="Q53" s="140">
        <f>+Jan!Q53+Feb!Q53+Mar!Q53</f>
        <v>0</v>
      </c>
      <c r="R53" s="140">
        <f>+Jan!R53+Feb!R53+Mar!R53</f>
        <v>0</v>
      </c>
      <c r="S53" s="171">
        <f t="shared" si="2"/>
        <v>7305</v>
      </c>
      <c r="T53" s="7"/>
      <c r="U53" s="67">
        <f t="shared" si="9"/>
        <v>4536</v>
      </c>
      <c r="V53" s="68">
        <f t="shared" si="10"/>
        <v>864</v>
      </c>
      <c r="W53" s="44">
        <f t="shared" si="5"/>
        <v>5400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7"/>
        <v>0</v>
      </c>
      <c r="AJ53" s="59">
        <f t="shared" si="8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140">
        <f>+Jan!C54+Feb!C54+Mar!C54</f>
        <v>300</v>
      </c>
      <c r="D54" s="140">
        <f>+Jan!D54+Feb!D54+Mar!D54</f>
        <v>0</v>
      </c>
      <c r="E54" s="140">
        <f>+Jan!E54+Feb!E54+Mar!E54</f>
        <v>0</v>
      </c>
      <c r="F54" s="140">
        <f>+Jan!F54+Feb!F54+Mar!F54</f>
        <v>0</v>
      </c>
      <c r="G54" s="140">
        <f>+Jan!G54+Feb!G54+Mar!G54</f>
        <v>0</v>
      </c>
      <c r="H54" s="140">
        <f>+Jan!H54+Feb!H54+Mar!H54</f>
        <v>0</v>
      </c>
      <c r="I54" s="140">
        <f>+Jan!I54+Feb!I54+Mar!I54</f>
        <v>0</v>
      </c>
      <c r="J54" s="140">
        <f>+Jan!J54+Feb!J54+Mar!J54</f>
        <v>0</v>
      </c>
      <c r="K54" s="140">
        <f>+Jan!K54+Feb!K54+Mar!K54</f>
        <v>0</v>
      </c>
      <c r="L54" s="140">
        <f>+Jan!L54+Feb!L54+Mar!L54</f>
        <v>0</v>
      </c>
      <c r="M54" s="140">
        <f>+Jan!M54+Feb!M54+Mar!M54</f>
        <v>0</v>
      </c>
      <c r="N54" s="140">
        <f>+Jan!N54+Feb!N54+Mar!N54</f>
        <v>0</v>
      </c>
      <c r="O54" s="140">
        <f>+Jan!O54+Feb!O54+Mar!O54</f>
        <v>0</v>
      </c>
      <c r="P54" s="140">
        <f>+Jan!P54+Feb!P54+Mar!P54</f>
        <v>0</v>
      </c>
      <c r="Q54" s="140">
        <f>+Jan!Q54+Feb!Q54+Mar!Q54</f>
        <v>0</v>
      </c>
      <c r="R54" s="140">
        <f>+Jan!R54+Feb!R54+Mar!R54</f>
        <v>0</v>
      </c>
      <c r="S54" s="171">
        <f t="shared" si="2"/>
        <v>300</v>
      </c>
      <c r="T54" s="7"/>
      <c r="U54" s="67">
        <f t="shared" si="9"/>
        <v>252</v>
      </c>
      <c r="V54" s="68">
        <f t="shared" si="10"/>
        <v>48</v>
      </c>
      <c r="W54" s="44">
        <f t="shared" si="5"/>
        <v>300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7"/>
        <v>0</v>
      </c>
      <c r="AJ54" s="59">
        <f t="shared" si="8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140">
        <f>+Jan!C55+Feb!C55+Mar!C55</f>
        <v>750</v>
      </c>
      <c r="D55" s="140">
        <f>+Jan!D55+Feb!D55+Mar!D55</f>
        <v>0</v>
      </c>
      <c r="E55" s="140">
        <f>+Jan!E55+Feb!E55+Mar!E55</f>
        <v>300</v>
      </c>
      <c r="F55" s="140">
        <f>+Jan!F55+Feb!F55+Mar!F55</f>
        <v>0</v>
      </c>
      <c r="G55" s="140">
        <f>+Jan!G55+Feb!G55+Mar!G55</f>
        <v>0</v>
      </c>
      <c r="H55" s="140">
        <f>+Jan!H55+Feb!H55+Mar!H55</f>
        <v>0</v>
      </c>
      <c r="I55" s="140">
        <f>+Jan!I55+Feb!I55+Mar!I55</f>
        <v>0</v>
      </c>
      <c r="J55" s="140">
        <f>+Jan!J55+Feb!J55+Mar!J55</f>
        <v>0</v>
      </c>
      <c r="K55" s="140">
        <f>+Jan!K55+Feb!K55+Mar!K55</f>
        <v>0</v>
      </c>
      <c r="L55" s="140">
        <f>+Jan!L55+Feb!L55+Mar!L55</f>
        <v>0</v>
      </c>
      <c r="M55" s="140">
        <f>+Jan!M55+Feb!M55+Mar!M55</f>
        <v>0</v>
      </c>
      <c r="N55" s="140">
        <f>+Jan!N55+Feb!N55+Mar!N55</f>
        <v>0</v>
      </c>
      <c r="O55" s="140">
        <f>+Jan!O55+Feb!O55+Mar!O55</f>
        <v>0</v>
      </c>
      <c r="P55" s="140">
        <f>+Jan!P55+Feb!P55+Mar!P55</f>
        <v>0</v>
      </c>
      <c r="Q55" s="140">
        <f>+Jan!Q55+Feb!Q55+Mar!Q55</f>
        <v>300</v>
      </c>
      <c r="R55" s="140">
        <f>+Jan!R55+Feb!R55+Mar!R55</f>
        <v>0</v>
      </c>
      <c r="S55" s="171">
        <f t="shared" si="2"/>
        <v>1350</v>
      </c>
      <c r="T55" s="7"/>
      <c r="U55" s="67">
        <f t="shared" si="9"/>
        <v>630</v>
      </c>
      <c r="V55" s="68">
        <f t="shared" si="10"/>
        <v>120</v>
      </c>
      <c r="W55" s="44">
        <f t="shared" si="5"/>
        <v>750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7"/>
        <v>0</v>
      </c>
      <c r="AJ55" s="59">
        <f t="shared" si="8"/>
        <v>0</v>
      </c>
      <c r="AK55" s="60">
        <f t="shared" si="6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140">
        <f>+Jan!C56+Feb!C56+Mar!C56</f>
        <v>0</v>
      </c>
      <c r="D56" s="140">
        <f>+Jan!D56+Feb!D56+Mar!D56</f>
        <v>0</v>
      </c>
      <c r="E56" s="140">
        <f>+Jan!E56+Feb!E56+Mar!E56</f>
        <v>0</v>
      </c>
      <c r="F56" s="140">
        <f>+Jan!F56+Feb!F56+Mar!F56</f>
        <v>0</v>
      </c>
      <c r="G56" s="140">
        <f>+Jan!G56+Feb!G56+Mar!G56</f>
        <v>0</v>
      </c>
      <c r="H56" s="140">
        <f>+Jan!H56+Feb!H56+Mar!H56</f>
        <v>0</v>
      </c>
      <c r="I56" s="140">
        <f>+Jan!I56+Feb!I56+Mar!I56</f>
        <v>0</v>
      </c>
      <c r="J56" s="140">
        <f>+Jan!J56+Feb!J56+Mar!J56</f>
        <v>0</v>
      </c>
      <c r="K56" s="140">
        <f>+Jan!K56+Feb!K56+Mar!K56</f>
        <v>0</v>
      </c>
      <c r="L56" s="140">
        <f>+Jan!L56+Feb!L56+Mar!L56</f>
        <v>0</v>
      </c>
      <c r="M56" s="140">
        <f>+Jan!M56+Feb!M56+Mar!M56</f>
        <v>0</v>
      </c>
      <c r="N56" s="140">
        <f>+Jan!N56+Feb!N56+Mar!N56</f>
        <v>0</v>
      </c>
      <c r="O56" s="140">
        <f>+Jan!O56+Feb!O56+Mar!O56</f>
        <v>0</v>
      </c>
      <c r="P56" s="140">
        <f>+Jan!P56+Feb!P56+Mar!P56</f>
        <v>0</v>
      </c>
      <c r="Q56" s="140">
        <f>+Jan!Q56+Feb!Q56+Mar!Q56</f>
        <v>0</v>
      </c>
      <c r="R56" s="140">
        <f>+Jan!R56+Feb!R56+Mar!R56</f>
        <v>0</v>
      </c>
      <c r="S56" s="171">
        <f t="shared" si="2"/>
        <v>0</v>
      </c>
      <c r="T56" s="7"/>
      <c r="U56" s="67">
        <f t="shared" si="9"/>
        <v>0</v>
      </c>
      <c r="V56" s="68">
        <f t="shared" si="10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7"/>
        <v>0</v>
      </c>
      <c r="AJ56" s="59">
        <f t="shared" si="8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140">
        <f>+Jan!C57+Feb!C57+Mar!C57</f>
        <v>0</v>
      </c>
      <c r="D57" s="140">
        <f>+Jan!D57+Feb!D57+Mar!D57</f>
        <v>0</v>
      </c>
      <c r="E57" s="140">
        <f>+Jan!E57+Feb!E57+Mar!E57</f>
        <v>0</v>
      </c>
      <c r="F57" s="140">
        <f>+Jan!F57+Feb!F57+Mar!F57</f>
        <v>0</v>
      </c>
      <c r="G57" s="140">
        <f>+Jan!G57+Feb!G57+Mar!G57</f>
        <v>0</v>
      </c>
      <c r="H57" s="140">
        <f>+Jan!H57+Feb!H57+Mar!H57</f>
        <v>0</v>
      </c>
      <c r="I57" s="140">
        <f>+Jan!I57+Feb!I57+Mar!I57</f>
        <v>0</v>
      </c>
      <c r="J57" s="140">
        <f>+Jan!J57+Feb!J57+Mar!J57</f>
        <v>0</v>
      </c>
      <c r="K57" s="140">
        <f>+Jan!K57+Feb!K57+Mar!K57</f>
        <v>0</v>
      </c>
      <c r="L57" s="140">
        <f>+Jan!L57+Feb!L57+Mar!L57</f>
        <v>0</v>
      </c>
      <c r="M57" s="140">
        <f>+Jan!M57+Feb!M57+Mar!M57</f>
        <v>0</v>
      </c>
      <c r="N57" s="140">
        <f>+Jan!N57+Feb!N57+Mar!N57</f>
        <v>0</v>
      </c>
      <c r="O57" s="140">
        <f>+Jan!O57+Feb!O57+Mar!O57</f>
        <v>0</v>
      </c>
      <c r="P57" s="140">
        <f>+Jan!P57+Feb!P57+Mar!P57</f>
        <v>0</v>
      </c>
      <c r="Q57" s="140">
        <f>+Jan!Q57+Feb!Q57+Mar!Q57</f>
        <v>0</v>
      </c>
      <c r="R57" s="140">
        <f>+Jan!R57+Feb!R57+Mar!R57</f>
        <v>0</v>
      </c>
      <c r="S57" s="171">
        <f t="shared" si="2"/>
        <v>0</v>
      </c>
      <c r="T57" s="7"/>
      <c r="U57" s="67">
        <f t="shared" si="9"/>
        <v>0</v>
      </c>
      <c r="V57" s="68">
        <f t="shared" si="10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7"/>
        <v>0</v>
      </c>
      <c r="AJ57" s="59">
        <f t="shared" si="8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140">
        <f>+Jan!C58+Feb!C58+Mar!C58</f>
        <v>1524</v>
      </c>
      <c r="D58" s="140">
        <f>+Jan!D58+Feb!D58+Mar!D58</f>
        <v>0</v>
      </c>
      <c r="E58" s="140">
        <f>+Jan!E58+Feb!E58+Mar!E58</f>
        <v>0</v>
      </c>
      <c r="F58" s="140">
        <f>+Jan!F58+Feb!F58+Mar!F58</f>
        <v>0</v>
      </c>
      <c r="G58" s="140">
        <f>+Jan!G58+Feb!G58+Mar!G58</f>
        <v>0</v>
      </c>
      <c r="H58" s="140">
        <f>+Jan!H58+Feb!H58+Mar!H58</f>
        <v>0</v>
      </c>
      <c r="I58" s="140">
        <f>+Jan!I58+Feb!I58+Mar!I58</f>
        <v>0</v>
      </c>
      <c r="J58" s="140">
        <f>+Jan!J58+Feb!J58+Mar!J58</f>
        <v>0</v>
      </c>
      <c r="K58" s="140">
        <f>+Jan!K58+Feb!K58+Mar!K58</f>
        <v>0</v>
      </c>
      <c r="L58" s="140">
        <f>+Jan!L58+Feb!L58+Mar!L58</f>
        <v>0</v>
      </c>
      <c r="M58" s="140">
        <f>+Jan!M58+Feb!M58+Mar!M58</f>
        <v>0</v>
      </c>
      <c r="N58" s="140">
        <f>+Jan!N58+Feb!N58+Mar!N58</f>
        <v>0</v>
      </c>
      <c r="O58" s="140">
        <f>+Jan!O58+Feb!O58+Mar!O58</f>
        <v>0</v>
      </c>
      <c r="P58" s="140">
        <f>+Jan!P58+Feb!P58+Mar!P58</f>
        <v>0</v>
      </c>
      <c r="Q58" s="140">
        <f>+Jan!Q58+Feb!Q58+Mar!Q58</f>
        <v>0</v>
      </c>
      <c r="R58" s="140">
        <f>+Jan!R58+Feb!R58+Mar!R58</f>
        <v>0</v>
      </c>
      <c r="S58" s="171">
        <f t="shared" si="2"/>
        <v>1524</v>
      </c>
      <c r="T58" s="7"/>
      <c r="U58" s="67">
        <f t="shared" si="9"/>
        <v>1280.1599999999999</v>
      </c>
      <c r="V58" s="68">
        <f t="shared" si="10"/>
        <v>243.84</v>
      </c>
      <c r="W58" s="44">
        <f t="shared" si="5"/>
        <v>1523.9999999999998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7"/>
        <v>0</v>
      </c>
      <c r="AJ58" s="59">
        <f t="shared" si="8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140">
        <f>+Jan!C59+Feb!C59+Mar!C59</f>
        <v>0</v>
      </c>
      <c r="D59" s="140">
        <f>+Jan!D59+Feb!D59+Mar!D59</f>
        <v>0</v>
      </c>
      <c r="E59" s="140">
        <f>+Jan!E59+Feb!E59+Mar!E59</f>
        <v>0</v>
      </c>
      <c r="F59" s="140">
        <f>+Jan!F59+Feb!F59+Mar!F59</f>
        <v>30</v>
      </c>
      <c r="G59" s="140">
        <f>+Jan!G59+Feb!G59+Mar!G59</f>
        <v>0</v>
      </c>
      <c r="H59" s="140">
        <f>+Jan!H59+Feb!H59+Mar!H59</f>
        <v>20</v>
      </c>
      <c r="I59" s="140">
        <f>+Jan!I59+Feb!I59+Mar!I59</f>
        <v>0</v>
      </c>
      <c r="J59" s="140">
        <f>+Jan!J59+Feb!J59+Mar!J59</f>
        <v>0</v>
      </c>
      <c r="K59" s="140">
        <f>+Jan!K59+Feb!K59+Mar!K59</f>
        <v>0</v>
      </c>
      <c r="L59" s="140">
        <f>+Jan!L59+Feb!L59+Mar!L59</f>
        <v>0</v>
      </c>
      <c r="M59" s="140">
        <f>+Jan!M59+Feb!M59+Mar!M59</f>
        <v>0</v>
      </c>
      <c r="N59" s="140">
        <f>+Jan!N59+Feb!N59+Mar!N59</f>
        <v>0</v>
      </c>
      <c r="O59" s="140">
        <f>+Jan!O59+Feb!O59+Mar!O59</f>
        <v>0</v>
      </c>
      <c r="P59" s="140">
        <f>+Jan!P59+Feb!P59+Mar!P59</f>
        <v>0</v>
      </c>
      <c r="Q59" s="140">
        <f>+Jan!Q59+Feb!Q59+Mar!Q59</f>
        <v>0</v>
      </c>
      <c r="R59" s="140">
        <f>+Jan!R59+Feb!R59+Mar!R59</f>
        <v>0</v>
      </c>
      <c r="S59" s="171">
        <f t="shared" si="2"/>
        <v>50</v>
      </c>
      <c r="T59" s="7"/>
      <c r="U59" s="67">
        <f t="shared" si="9"/>
        <v>0</v>
      </c>
      <c r="V59" s="68">
        <f t="shared" si="10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7"/>
        <v>0</v>
      </c>
      <c r="AJ59" s="59">
        <f t="shared" si="8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140">
        <f>+Jan!C60+Feb!C60+Mar!C60</f>
        <v>116.66</v>
      </c>
      <c r="D60" s="140">
        <f>+Jan!D60+Feb!D60+Mar!D60</f>
        <v>0</v>
      </c>
      <c r="E60" s="140">
        <f>+Jan!E60+Feb!E60+Mar!E60</f>
        <v>0</v>
      </c>
      <c r="F60" s="140">
        <f>+Jan!F60+Feb!F60+Mar!F60</f>
        <v>0</v>
      </c>
      <c r="G60" s="140">
        <f>+Jan!G60+Feb!G60+Mar!G60</f>
        <v>0</v>
      </c>
      <c r="H60" s="140">
        <f>+Jan!H60+Feb!H60+Mar!H60</f>
        <v>0</v>
      </c>
      <c r="I60" s="140">
        <f>+Jan!I60+Feb!I60+Mar!I60</f>
        <v>0</v>
      </c>
      <c r="J60" s="140">
        <f>+Jan!J60+Feb!J60+Mar!J60</f>
        <v>0</v>
      </c>
      <c r="K60" s="140">
        <f>+Jan!K60+Feb!K60+Mar!K60</f>
        <v>0</v>
      </c>
      <c r="L60" s="140">
        <f>+Jan!L60+Feb!L60+Mar!L60</f>
        <v>0</v>
      </c>
      <c r="M60" s="140">
        <f>+Jan!M60+Feb!M60+Mar!M60</f>
        <v>0</v>
      </c>
      <c r="N60" s="140">
        <f>+Jan!N60+Feb!N60+Mar!N60</f>
        <v>0</v>
      </c>
      <c r="O60" s="140">
        <f>+Jan!O60+Feb!O60+Mar!O60</f>
        <v>0</v>
      </c>
      <c r="P60" s="140">
        <f>+Jan!P60+Feb!P60+Mar!P60</f>
        <v>0</v>
      </c>
      <c r="Q60" s="140">
        <f>+Jan!Q60+Feb!Q60+Mar!Q60</f>
        <v>0</v>
      </c>
      <c r="R60" s="140">
        <f>+Jan!R60+Feb!R60+Mar!R60</f>
        <v>0</v>
      </c>
      <c r="S60" s="171">
        <f t="shared" si="2"/>
        <v>116.66</v>
      </c>
      <c r="T60" s="7"/>
      <c r="U60" s="67">
        <f t="shared" si="9"/>
        <v>97.994399999999999</v>
      </c>
      <c r="V60" s="68">
        <f t="shared" si="10"/>
        <v>18.665600000000001</v>
      </c>
      <c r="W60" s="44">
        <f t="shared" si="5"/>
        <v>116.66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7"/>
        <v>0</v>
      </c>
      <c r="AJ60" s="59">
        <f t="shared" si="8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140">
        <f>+Jan!C61+Feb!C61+Mar!C61</f>
        <v>0</v>
      </c>
      <c r="D61" s="140">
        <f>+Jan!D61+Feb!D61+Mar!D61</f>
        <v>0</v>
      </c>
      <c r="E61" s="140">
        <f>+Jan!E61+Feb!E61+Mar!E61</f>
        <v>0</v>
      </c>
      <c r="F61" s="140">
        <f>+Jan!F61+Feb!F61+Mar!F61</f>
        <v>0</v>
      </c>
      <c r="G61" s="140">
        <f>+Jan!G61+Feb!G61+Mar!G61</f>
        <v>0</v>
      </c>
      <c r="H61" s="140">
        <f>+Jan!H61+Feb!H61+Mar!H61</f>
        <v>0</v>
      </c>
      <c r="I61" s="140">
        <f>+Jan!I61+Feb!I61+Mar!I61</f>
        <v>0</v>
      </c>
      <c r="J61" s="140">
        <f>+Jan!J61+Feb!J61+Mar!J61</f>
        <v>0</v>
      </c>
      <c r="K61" s="140">
        <f>+Jan!K61+Feb!K61+Mar!K61</f>
        <v>0</v>
      </c>
      <c r="L61" s="140">
        <f>+Jan!L61+Feb!L61+Mar!L61</f>
        <v>0</v>
      </c>
      <c r="M61" s="140">
        <f>+Jan!M61+Feb!M61+Mar!M61</f>
        <v>0</v>
      </c>
      <c r="N61" s="140">
        <f>+Jan!N61+Feb!N61+Mar!N61</f>
        <v>0</v>
      </c>
      <c r="O61" s="140">
        <f>+Jan!O61+Feb!O61+Mar!O61</f>
        <v>0</v>
      </c>
      <c r="P61" s="140">
        <f>+Jan!P61+Feb!P61+Mar!P61</f>
        <v>0</v>
      </c>
      <c r="Q61" s="140">
        <f>+Jan!Q61+Feb!Q61+Mar!Q61</f>
        <v>0</v>
      </c>
      <c r="R61" s="140">
        <f>+Jan!R61+Feb!R61+Mar!R61</f>
        <v>0</v>
      </c>
      <c r="S61" s="171">
        <f>SUM(C61:R61)</f>
        <v>0</v>
      </c>
      <c r="T61" s="7"/>
      <c r="U61" s="67">
        <f t="shared" si="9"/>
        <v>0</v>
      </c>
      <c r="V61" s="68">
        <f t="shared" si="10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7"/>
        <v>0</v>
      </c>
      <c r="AJ61" s="59">
        <f t="shared" si="8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140">
        <f>+Jan!C62+Feb!C62+Mar!C62</f>
        <v>1211</v>
      </c>
      <c r="D62" s="140">
        <f>+Jan!D62+Feb!D62+Mar!D62</f>
        <v>0</v>
      </c>
      <c r="E62" s="140">
        <f>+Jan!E62+Feb!E62+Mar!E62</f>
        <v>25</v>
      </c>
      <c r="F62" s="140">
        <f>+Jan!F62+Feb!F62+Mar!F62</f>
        <v>325</v>
      </c>
      <c r="G62" s="140">
        <f>+Jan!G62+Feb!G62+Mar!G62</f>
        <v>325</v>
      </c>
      <c r="H62" s="140">
        <f>+Jan!H62+Feb!H62+Mar!H62</f>
        <v>525</v>
      </c>
      <c r="I62" s="140">
        <f>+Jan!I62+Feb!I62+Mar!I62</f>
        <v>0</v>
      </c>
      <c r="J62" s="140">
        <f>+Jan!J62+Feb!J62+Mar!J62</f>
        <v>0</v>
      </c>
      <c r="K62" s="140">
        <f>+Jan!K62+Feb!K62+Mar!K62</f>
        <v>0</v>
      </c>
      <c r="L62" s="140">
        <f>+Jan!L62+Feb!L62+Mar!L62</f>
        <v>0</v>
      </c>
      <c r="M62" s="140">
        <f>+Jan!M62+Feb!M62+Mar!M62</f>
        <v>0</v>
      </c>
      <c r="N62" s="140">
        <f>+Jan!N62+Feb!N62+Mar!N62</f>
        <v>0</v>
      </c>
      <c r="O62" s="140">
        <f>+Jan!O62+Feb!O62+Mar!O62</f>
        <v>0</v>
      </c>
      <c r="P62" s="140">
        <f>+Jan!P62+Feb!P62+Mar!P62</f>
        <v>0</v>
      </c>
      <c r="Q62" s="140">
        <f>+Jan!Q62+Feb!Q62+Mar!Q62</f>
        <v>325</v>
      </c>
      <c r="R62" s="140">
        <f>+Jan!R62+Feb!R62+Mar!R62</f>
        <v>0</v>
      </c>
      <c r="S62" s="171">
        <f t="shared" si="2"/>
        <v>2736</v>
      </c>
      <c r="T62" s="7"/>
      <c r="U62" s="67">
        <f t="shared" si="9"/>
        <v>1017.24</v>
      </c>
      <c r="V62" s="68">
        <f t="shared" si="10"/>
        <v>193.76</v>
      </c>
      <c r="W62" s="44">
        <f t="shared" si="5"/>
        <v>1211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7"/>
        <v>162.5</v>
      </c>
      <c r="AJ62" s="59">
        <f t="shared" si="8"/>
        <v>162.5</v>
      </c>
      <c r="AK62" s="60">
        <f t="shared" si="6"/>
        <v>325</v>
      </c>
      <c r="AM62" s="3"/>
      <c r="AN62" s="3"/>
    </row>
    <row r="63" spans="1:40" x14ac:dyDescent="0.2">
      <c r="A63" s="16"/>
      <c r="B63" s="112"/>
      <c r="C63" s="140">
        <f>+Jan!C63+Feb!C63+Mar!C63</f>
        <v>0</v>
      </c>
      <c r="D63" s="140">
        <f>+Jan!D63+Feb!D63+Mar!D63</f>
        <v>0</v>
      </c>
      <c r="E63" s="140">
        <f>+Jan!E63+Feb!E63+Mar!E63</f>
        <v>0</v>
      </c>
      <c r="F63" s="140">
        <f>+Jan!F63+Feb!F63+Mar!F63</f>
        <v>0</v>
      </c>
      <c r="G63" s="140">
        <f>+Jan!G63+Feb!G63+Mar!G63</f>
        <v>0</v>
      </c>
      <c r="H63" s="140">
        <f>+Jan!H63+Feb!H63+Mar!H63</f>
        <v>0</v>
      </c>
      <c r="I63" s="140">
        <f>+Jan!I63+Feb!I63+Mar!I63</f>
        <v>0</v>
      </c>
      <c r="J63" s="140">
        <f>+Jan!J63+Feb!J63+Mar!J63</f>
        <v>0</v>
      </c>
      <c r="K63" s="140">
        <f>+Jan!K63+Feb!K63+Mar!K63</f>
        <v>0</v>
      </c>
      <c r="L63" s="140">
        <f>+Jan!L63+Feb!L63+Mar!L63</f>
        <v>0</v>
      </c>
      <c r="M63" s="140">
        <f>+Jan!M63+Feb!M63+Mar!M63</f>
        <v>0</v>
      </c>
      <c r="N63" s="140">
        <f>+Jan!N63+Feb!N63+Mar!N63</f>
        <v>0</v>
      </c>
      <c r="O63" s="140">
        <f>+Jan!O63+Feb!O63+Mar!O63</f>
        <v>0</v>
      </c>
      <c r="P63" s="140">
        <f>+Jan!P63+Feb!P63+Mar!P63</f>
        <v>0</v>
      </c>
      <c r="Q63" s="140">
        <f>+Jan!Q63+Feb!Q63+Mar!Q63</f>
        <v>0</v>
      </c>
      <c r="R63" s="140">
        <f>+Jan!R63+Feb!R63+Mar!R63</f>
        <v>0</v>
      </c>
      <c r="S63" s="171">
        <f t="shared" si="2"/>
        <v>0</v>
      </c>
      <c r="T63" s="7"/>
      <c r="U63" s="67">
        <f t="shared" si="9"/>
        <v>0</v>
      </c>
      <c r="V63" s="68">
        <f t="shared" si="10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7"/>
        <v>0</v>
      </c>
      <c r="AJ63" s="59">
        <f t="shared" si="8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140">
        <f>+Jan!C64+Feb!C64+Mar!C64</f>
        <v>0</v>
      </c>
      <c r="D64" s="140">
        <f>+Jan!D64+Feb!D64+Mar!D64</f>
        <v>0</v>
      </c>
      <c r="E64" s="140">
        <f>+Jan!E64+Feb!E64+Mar!E64</f>
        <v>0</v>
      </c>
      <c r="F64" s="140">
        <f>+Jan!F64+Feb!F64+Mar!F64</f>
        <v>0</v>
      </c>
      <c r="G64" s="140">
        <f>+Jan!G64+Feb!G64+Mar!G64</f>
        <v>0</v>
      </c>
      <c r="H64" s="140">
        <f>+Jan!H64+Feb!H64+Mar!H64</f>
        <v>0</v>
      </c>
      <c r="I64" s="140">
        <f>+Jan!I64+Feb!I64+Mar!I64</f>
        <v>0</v>
      </c>
      <c r="J64" s="140">
        <f>+Jan!J64+Feb!J64+Mar!J64</f>
        <v>0</v>
      </c>
      <c r="K64" s="140">
        <f>+Jan!K64+Feb!K64+Mar!K64</f>
        <v>0</v>
      </c>
      <c r="L64" s="140">
        <f>+Jan!L64+Feb!L64+Mar!L64</f>
        <v>0</v>
      </c>
      <c r="M64" s="140">
        <f>+Jan!M64+Feb!M64+Mar!M64</f>
        <v>0</v>
      </c>
      <c r="N64" s="140">
        <f>+Jan!N64+Feb!N64+Mar!N64</f>
        <v>0</v>
      </c>
      <c r="O64" s="140">
        <f>+Jan!O64+Feb!O64+Mar!O64</f>
        <v>0</v>
      </c>
      <c r="P64" s="140">
        <f>+Jan!P64+Feb!P64+Mar!P64</f>
        <v>0</v>
      </c>
      <c r="Q64" s="140">
        <f>+Jan!Q64+Feb!Q64+Mar!Q64</f>
        <v>0</v>
      </c>
      <c r="R64" s="140">
        <f>+Jan!R64+Feb!R64+Mar!R64</f>
        <v>0</v>
      </c>
      <c r="S64" s="171">
        <f t="shared" si="2"/>
        <v>0</v>
      </c>
      <c r="T64" s="7"/>
      <c r="U64" s="67">
        <f t="shared" si="9"/>
        <v>0</v>
      </c>
      <c r="V64" s="68">
        <f t="shared" si="10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7"/>
        <v>0</v>
      </c>
      <c r="AJ64" s="59">
        <f t="shared" si="8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140">
        <f>+Jan!C65+Feb!C65+Mar!C65</f>
        <v>0</v>
      </c>
      <c r="D65" s="140">
        <f>+Jan!D65+Feb!D65+Mar!D65</f>
        <v>0</v>
      </c>
      <c r="E65" s="140">
        <f>+Jan!E65+Feb!E65+Mar!E65</f>
        <v>0</v>
      </c>
      <c r="F65" s="140">
        <f>+Jan!F65+Feb!F65+Mar!F65</f>
        <v>0</v>
      </c>
      <c r="G65" s="140">
        <f>+Jan!G65+Feb!G65+Mar!G65</f>
        <v>0</v>
      </c>
      <c r="H65" s="140">
        <f>+Jan!H65+Feb!H65+Mar!H65</f>
        <v>0</v>
      </c>
      <c r="I65" s="140">
        <f>+Jan!I65+Feb!I65+Mar!I65</f>
        <v>0</v>
      </c>
      <c r="J65" s="140">
        <f>+Jan!J65+Feb!J65+Mar!J65</f>
        <v>0</v>
      </c>
      <c r="K65" s="140">
        <f>+Jan!K65+Feb!K65+Mar!K65</f>
        <v>0</v>
      </c>
      <c r="L65" s="140">
        <f>+Jan!L65+Feb!L65+Mar!L65</f>
        <v>0</v>
      </c>
      <c r="M65" s="140">
        <f>+Jan!M65+Feb!M65+Mar!M65</f>
        <v>0</v>
      </c>
      <c r="N65" s="140">
        <f>+Jan!N65+Feb!N65+Mar!N65</f>
        <v>0</v>
      </c>
      <c r="O65" s="140">
        <f>+Jan!O65+Feb!O65+Mar!O65</f>
        <v>0</v>
      </c>
      <c r="P65" s="140">
        <f>+Jan!P65+Feb!P65+Mar!P65</f>
        <v>0</v>
      </c>
      <c r="Q65" s="140">
        <f>+Jan!Q65+Feb!Q65+Mar!Q65</f>
        <v>0</v>
      </c>
      <c r="R65" s="140">
        <f>+Jan!R65+Feb!R65+Mar!R65</f>
        <v>0</v>
      </c>
      <c r="S65" s="171">
        <f t="shared" si="2"/>
        <v>0</v>
      </c>
      <c r="T65" s="7"/>
      <c r="U65" s="67">
        <f t="shared" si="9"/>
        <v>0</v>
      </c>
      <c r="V65" s="68">
        <f t="shared" si="10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7"/>
        <v>0</v>
      </c>
      <c r="AJ65" s="59">
        <f t="shared" si="8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140">
        <f>+Jan!C66+Feb!C66+Mar!C66</f>
        <v>0</v>
      </c>
      <c r="D66" s="140">
        <f>+Jan!D66+Feb!D66+Mar!D66</f>
        <v>0</v>
      </c>
      <c r="E66" s="140">
        <f>+Jan!E66+Feb!E66+Mar!E66</f>
        <v>0</v>
      </c>
      <c r="F66" s="140">
        <f>+Jan!F66+Feb!F66+Mar!F66</f>
        <v>0</v>
      </c>
      <c r="G66" s="140">
        <f>+Jan!G66+Feb!G66+Mar!G66</f>
        <v>0</v>
      </c>
      <c r="H66" s="140">
        <f>+Jan!H66+Feb!H66+Mar!H66</f>
        <v>0</v>
      </c>
      <c r="I66" s="140">
        <f>+Jan!I66+Feb!I66+Mar!I66</f>
        <v>0</v>
      </c>
      <c r="J66" s="140">
        <f>+Jan!J66+Feb!J66+Mar!J66</f>
        <v>0</v>
      </c>
      <c r="K66" s="140">
        <f>+Jan!K66+Feb!K66+Mar!K66</f>
        <v>0</v>
      </c>
      <c r="L66" s="140">
        <f>+Jan!L66+Feb!L66+Mar!L66</f>
        <v>0</v>
      </c>
      <c r="M66" s="140">
        <f>+Jan!M66+Feb!M66+Mar!M66</f>
        <v>0</v>
      </c>
      <c r="N66" s="140">
        <f>+Jan!N66+Feb!N66+Mar!N66</f>
        <v>0</v>
      </c>
      <c r="O66" s="140">
        <f>+Jan!O66+Feb!O66+Mar!O66</f>
        <v>0</v>
      </c>
      <c r="P66" s="140">
        <f>+Jan!P66+Feb!P66+Mar!P66</f>
        <v>0</v>
      </c>
      <c r="Q66" s="140">
        <f>+Jan!Q66+Feb!Q66+Mar!Q66</f>
        <v>0</v>
      </c>
      <c r="R66" s="140">
        <f>+Jan!R66+Feb!R66+Mar!R66</f>
        <v>0</v>
      </c>
      <c r="S66" s="171">
        <f t="shared" si="2"/>
        <v>0</v>
      </c>
      <c r="T66" s="7"/>
      <c r="U66" s="67">
        <f t="shared" si="9"/>
        <v>0</v>
      </c>
      <c r="V66" s="68">
        <f t="shared" si="10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7"/>
        <v>0</v>
      </c>
      <c r="AJ66" s="59">
        <f t="shared" si="8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140">
        <f>+Jan!C67+Feb!C67+Mar!C67</f>
        <v>0</v>
      </c>
      <c r="D67" s="140">
        <f>+Jan!D67+Feb!D67+Mar!D67</f>
        <v>0</v>
      </c>
      <c r="E67" s="140">
        <f>+Jan!E67+Feb!E67+Mar!E67</f>
        <v>0</v>
      </c>
      <c r="F67" s="140">
        <f>+Jan!F67+Feb!F67+Mar!F67</f>
        <v>0</v>
      </c>
      <c r="G67" s="140">
        <f>+Jan!G67+Feb!G67+Mar!G67</f>
        <v>0</v>
      </c>
      <c r="H67" s="140">
        <f>+Jan!H67+Feb!H67+Mar!H67</f>
        <v>0</v>
      </c>
      <c r="I67" s="140">
        <f>+Jan!I67+Feb!I67+Mar!I67</f>
        <v>0</v>
      </c>
      <c r="J67" s="140">
        <f>+Jan!J67+Feb!J67+Mar!J67</f>
        <v>0</v>
      </c>
      <c r="K67" s="140">
        <f>+Jan!K67+Feb!K67+Mar!K67</f>
        <v>0</v>
      </c>
      <c r="L67" s="140">
        <f>+Jan!L67+Feb!L67+Mar!L67</f>
        <v>0</v>
      </c>
      <c r="M67" s="140">
        <f>+Jan!M67+Feb!M67+Mar!M67</f>
        <v>0</v>
      </c>
      <c r="N67" s="140">
        <f>+Jan!N67+Feb!N67+Mar!N67</f>
        <v>0</v>
      </c>
      <c r="O67" s="140">
        <f>+Jan!O67+Feb!O67+Mar!O67</f>
        <v>0</v>
      </c>
      <c r="P67" s="140">
        <f>+Jan!P67+Feb!P67+Mar!P67</f>
        <v>0</v>
      </c>
      <c r="Q67" s="140">
        <f>+Jan!Q67+Feb!Q67+Mar!Q67</f>
        <v>0</v>
      </c>
      <c r="R67" s="140">
        <f>+Jan!R67+Feb!R67+Mar!R67</f>
        <v>0</v>
      </c>
      <c r="S67" s="171">
        <f t="shared" si="2"/>
        <v>0</v>
      </c>
      <c r="T67" s="7"/>
      <c r="U67" s="67">
        <f t="shared" si="9"/>
        <v>0</v>
      </c>
      <c r="V67" s="68">
        <f t="shared" si="10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7"/>
        <v>0</v>
      </c>
      <c r="AJ67" s="59">
        <f t="shared" si="8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140">
        <f>+Jan!C68+Feb!C68+Mar!C68</f>
        <v>0</v>
      </c>
      <c r="D68" s="140">
        <f>+Jan!D68+Feb!D68+Mar!D68</f>
        <v>0</v>
      </c>
      <c r="E68" s="140">
        <f>+Jan!E68+Feb!E68+Mar!E68</f>
        <v>0</v>
      </c>
      <c r="F68" s="140">
        <f>+Jan!F68+Feb!F68+Mar!F68</f>
        <v>0</v>
      </c>
      <c r="G68" s="140">
        <f>+Jan!G68+Feb!G68+Mar!G68</f>
        <v>0</v>
      </c>
      <c r="H68" s="140">
        <f>+Jan!H68+Feb!H68+Mar!H68</f>
        <v>0</v>
      </c>
      <c r="I68" s="140">
        <f>+Jan!I68+Feb!I68+Mar!I68</f>
        <v>0</v>
      </c>
      <c r="J68" s="140">
        <f>+Jan!J68+Feb!J68+Mar!J68</f>
        <v>0</v>
      </c>
      <c r="K68" s="140">
        <f>+Jan!K68+Feb!K68+Mar!K68</f>
        <v>0</v>
      </c>
      <c r="L68" s="140">
        <f>+Jan!L68+Feb!L68+Mar!L68</f>
        <v>0</v>
      </c>
      <c r="M68" s="140">
        <f>+Jan!M68+Feb!M68+Mar!M68</f>
        <v>0</v>
      </c>
      <c r="N68" s="140">
        <f>+Jan!N68+Feb!N68+Mar!N68</f>
        <v>0</v>
      </c>
      <c r="O68" s="140">
        <f>+Jan!O68+Feb!O68+Mar!O68</f>
        <v>0</v>
      </c>
      <c r="P68" s="140">
        <f>+Jan!P68+Feb!P68+Mar!P68</f>
        <v>0</v>
      </c>
      <c r="Q68" s="140">
        <f>+Jan!Q68+Feb!Q68+Mar!Q68</f>
        <v>0</v>
      </c>
      <c r="R68" s="140">
        <f>+Jan!R68+Feb!R68+Mar!R68</f>
        <v>0</v>
      </c>
      <c r="S68" s="171">
        <f t="shared" si="2"/>
        <v>0</v>
      </c>
      <c r="T68" s="7"/>
      <c r="U68" s="67">
        <f t="shared" si="9"/>
        <v>0</v>
      </c>
      <c r="V68" s="68">
        <f t="shared" si="10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7"/>
        <v>0</v>
      </c>
      <c r="AJ68" s="59">
        <f t="shared" si="8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140">
        <f>+Jan!C69+Feb!C69+Mar!C69</f>
        <v>0</v>
      </c>
      <c r="D69" s="140">
        <f>+Jan!D69+Feb!D69+Mar!D69</f>
        <v>0</v>
      </c>
      <c r="E69" s="140">
        <f>+Jan!E69+Feb!E69+Mar!E69</f>
        <v>0</v>
      </c>
      <c r="F69" s="140">
        <f>+Jan!F69+Feb!F69+Mar!F69</f>
        <v>0</v>
      </c>
      <c r="G69" s="140">
        <f>+Jan!G69+Feb!G69+Mar!G69</f>
        <v>0</v>
      </c>
      <c r="H69" s="140">
        <f>+Jan!H69+Feb!H69+Mar!H69</f>
        <v>0</v>
      </c>
      <c r="I69" s="140">
        <f>+Jan!I69+Feb!I69+Mar!I69</f>
        <v>0</v>
      </c>
      <c r="J69" s="140">
        <f>+Jan!J69+Feb!J69+Mar!J69</f>
        <v>0</v>
      </c>
      <c r="K69" s="140">
        <f>+Jan!K69+Feb!K69+Mar!K69</f>
        <v>0</v>
      </c>
      <c r="L69" s="140">
        <f>+Jan!L69+Feb!L69+Mar!L69</f>
        <v>0</v>
      </c>
      <c r="M69" s="140">
        <f>+Jan!M69+Feb!M69+Mar!M69</f>
        <v>0</v>
      </c>
      <c r="N69" s="140">
        <f>+Jan!N69+Feb!N69+Mar!N69</f>
        <v>0</v>
      </c>
      <c r="O69" s="140">
        <f>+Jan!O69+Feb!O69+Mar!O69</f>
        <v>0</v>
      </c>
      <c r="P69" s="140">
        <f>+Jan!P69+Feb!P69+Mar!P69</f>
        <v>0</v>
      </c>
      <c r="Q69" s="140">
        <f>+Jan!Q69+Feb!Q69+Mar!Q69</f>
        <v>0</v>
      </c>
      <c r="R69" s="140">
        <f>+Jan!R69+Feb!R69+Mar!R69</f>
        <v>0</v>
      </c>
      <c r="S69" s="171">
        <f t="shared" si="2"/>
        <v>0</v>
      </c>
      <c r="T69" s="7"/>
      <c r="U69" s="67">
        <f t="shared" ref="U69:U71" si="11">(+C69+D69)*$U$9</f>
        <v>0</v>
      </c>
      <c r="V69" s="68">
        <f t="shared" ref="V69:V71" si="12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3">+G69*$AI$9</f>
        <v>0</v>
      </c>
      <c r="AJ69" s="59">
        <f t="shared" ref="AJ69:AJ71" si="14">+G69*$AJ$9</f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140">
        <f>+Jan!C70+Feb!C70+Mar!C70</f>
        <v>0</v>
      </c>
      <c r="D70" s="140">
        <f>+Jan!D70+Feb!D70+Mar!D70</f>
        <v>0</v>
      </c>
      <c r="E70" s="140">
        <f>+Jan!E70+Feb!E70+Mar!E70</f>
        <v>0</v>
      </c>
      <c r="F70" s="140">
        <f>+Jan!F70+Feb!F70+Mar!F70</f>
        <v>0</v>
      </c>
      <c r="G70" s="140">
        <f>+Jan!G70+Feb!G70+Mar!G70</f>
        <v>0</v>
      </c>
      <c r="H70" s="140">
        <f>+Jan!H70+Feb!H70+Mar!H70</f>
        <v>0</v>
      </c>
      <c r="I70" s="140">
        <f>+Jan!I70+Feb!I70+Mar!I70</f>
        <v>0</v>
      </c>
      <c r="J70" s="140">
        <f>+Jan!J70+Feb!J70+Mar!J70</f>
        <v>0</v>
      </c>
      <c r="K70" s="140">
        <f>+Jan!K70+Feb!K70+Mar!K70</f>
        <v>0</v>
      </c>
      <c r="L70" s="140">
        <f>+Jan!L70+Feb!L70+Mar!L70</f>
        <v>0</v>
      </c>
      <c r="M70" s="140">
        <f>+Jan!M70+Feb!M70+Mar!M70</f>
        <v>0</v>
      </c>
      <c r="N70" s="140">
        <f>+Jan!N70+Feb!N70+Mar!N70</f>
        <v>0</v>
      </c>
      <c r="O70" s="140">
        <f>+Jan!O70+Feb!O70+Mar!O70</f>
        <v>0</v>
      </c>
      <c r="P70" s="140">
        <f>+Jan!P70+Feb!P70+Mar!P70</f>
        <v>0</v>
      </c>
      <c r="Q70" s="140">
        <f>+Jan!Q70+Feb!Q70+Mar!Q70</f>
        <v>0</v>
      </c>
      <c r="R70" s="140">
        <f>+Jan!R70+Feb!R70+Mar!R70</f>
        <v>0</v>
      </c>
      <c r="S70" s="171">
        <f t="shared" si="2"/>
        <v>0</v>
      </c>
      <c r="T70" s="7"/>
      <c r="U70" s="67">
        <f t="shared" si="11"/>
        <v>0</v>
      </c>
      <c r="V70" s="68">
        <f t="shared" si="12"/>
        <v>0</v>
      </c>
      <c r="W70" s="44">
        <f t="shared" ref="W70:W72" si="15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3"/>
        <v>0</v>
      </c>
      <c r="AJ70" s="59">
        <f t="shared" si="14"/>
        <v>0</v>
      </c>
      <c r="AK70" s="60">
        <f t="shared" ref="AK70:AK72" si="16">+AJ70+AI70</f>
        <v>0</v>
      </c>
      <c r="AM70" s="3"/>
      <c r="AN70" s="3"/>
    </row>
    <row r="71" spans="1:41" ht="10.8" thickBot="1" x14ac:dyDescent="0.25">
      <c r="A71" s="16"/>
      <c r="B71" s="138"/>
      <c r="C71" s="140">
        <f>+Jan!C70+Feb!C71+Mar!C71</f>
        <v>0</v>
      </c>
      <c r="D71" s="140">
        <f>+Jan!D71+Feb!D71+Mar!D71</f>
        <v>0</v>
      </c>
      <c r="E71" s="140">
        <f>+Jan!E70+Feb!E71+Mar!E71</f>
        <v>0</v>
      </c>
      <c r="F71" s="140">
        <f>+Jan!F70+Feb!F71+Mar!F71</f>
        <v>0</v>
      </c>
      <c r="G71" s="140">
        <f>+Jan!G70+Feb!G71+Mar!G71</f>
        <v>0</v>
      </c>
      <c r="H71" s="140">
        <f>+Jan!H70+Feb!H71+Mar!H71</f>
        <v>0</v>
      </c>
      <c r="I71" s="140">
        <f>+Jan!I71+Feb!I71+Mar!I71</f>
        <v>0</v>
      </c>
      <c r="J71" s="140">
        <f>+Jan!J71+Feb!J71+Mar!J71</f>
        <v>0</v>
      </c>
      <c r="K71" s="140">
        <f>+Jan!K71+Feb!K71+Mar!K71</f>
        <v>0</v>
      </c>
      <c r="L71" s="140">
        <f>+Jan!L71+Feb!L71+Mar!L71</f>
        <v>0</v>
      </c>
      <c r="M71" s="140">
        <f>+Jan!M71+Feb!M71+Mar!M71</f>
        <v>0</v>
      </c>
      <c r="N71" s="140">
        <f>+Jan!N71+Feb!N71+Mar!N71</f>
        <v>0</v>
      </c>
      <c r="O71" s="140">
        <f>+Jan!O71+Feb!O71+Mar!O71</f>
        <v>0</v>
      </c>
      <c r="P71" s="140">
        <f>+Jan!P71+Feb!P71+Mar!P71</f>
        <v>0</v>
      </c>
      <c r="Q71" s="140">
        <f>+Jan!Q70+Feb!Q71+Mar!Q71</f>
        <v>0</v>
      </c>
      <c r="R71" s="166">
        <f>+Jan!R71+Feb!R71+Mar!R71</f>
        <v>0</v>
      </c>
      <c r="S71" s="171">
        <f t="shared" si="2"/>
        <v>0</v>
      </c>
      <c r="T71" s="7"/>
      <c r="U71" s="67">
        <f t="shared" si="11"/>
        <v>0</v>
      </c>
      <c r="V71" s="68">
        <f t="shared" si="12"/>
        <v>0</v>
      </c>
      <c r="W71" s="44">
        <f t="shared" si="15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3"/>
        <v>0</v>
      </c>
      <c r="AJ71" s="59">
        <f t="shared" si="14"/>
        <v>0</v>
      </c>
      <c r="AK71" s="60">
        <f t="shared" si="16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81"/>
      <c r="C72" s="139">
        <f t="shared" ref="C72:L72" si="17">SUM(C10:C71)</f>
        <v>30110.600000000002</v>
      </c>
      <c r="D72" s="139">
        <f t="shared" si="17"/>
        <v>0</v>
      </c>
      <c r="E72" s="139">
        <f t="shared" si="17"/>
        <v>851.68000000000006</v>
      </c>
      <c r="F72" s="139">
        <f t="shared" si="17"/>
        <v>560</v>
      </c>
      <c r="G72" s="139">
        <f t="shared" si="17"/>
        <v>325</v>
      </c>
      <c r="H72" s="139">
        <f t="shared" si="17"/>
        <v>4150.49</v>
      </c>
      <c r="I72" s="139">
        <f t="shared" si="17"/>
        <v>128.09</v>
      </c>
      <c r="J72" s="139">
        <f t="shared" si="17"/>
        <v>0</v>
      </c>
      <c r="K72" s="139">
        <f t="shared" si="17"/>
        <v>0</v>
      </c>
      <c r="L72" s="139">
        <f t="shared" si="17"/>
        <v>0</v>
      </c>
      <c r="M72" s="139">
        <f t="shared" ref="M72:R72" si="18">SUM(M10:M71)</f>
        <v>0</v>
      </c>
      <c r="N72" s="139">
        <f t="shared" si="18"/>
        <v>0</v>
      </c>
      <c r="O72" s="139">
        <f t="shared" si="18"/>
        <v>232.37</v>
      </c>
      <c r="P72" s="139">
        <f t="shared" si="18"/>
        <v>0</v>
      </c>
      <c r="Q72" s="139">
        <f t="shared" si="18"/>
        <v>766.67000000000007</v>
      </c>
      <c r="R72" s="199">
        <f t="shared" si="18"/>
        <v>0</v>
      </c>
      <c r="S72" s="201">
        <f>SUM(S10:S71)</f>
        <v>37124.9</v>
      </c>
      <c r="T72" s="27"/>
      <c r="U72" s="45">
        <f>SUM(U10:U71)</f>
        <v>25292.903999999999</v>
      </c>
      <c r="V72" s="46">
        <f>SUM(V10:V71)</f>
        <v>4817.6960000000008</v>
      </c>
      <c r="W72" s="47">
        <f t="shared" si="15"/>
        <v>30110.6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162.5</v>
      </c>
      <c r="AJ72" s="62">
        <f>SUM(AJ10:AJ71)</f>
        <v>162.5</v>
      </c>
      <c r="AK72" s="63">
        <f t="shared" si="16"/>
        <v>325</v>
      </c>
    </row>
    <row r="73" spans="1:41" ht="12.75" customHeight="1" thickTop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/>
      <c r="B74" s="3"/>
      <c r="C74" s="140">
        <f>Jan!C74+Feb!C74+Mar!C74</f>
        <v>0</v>
      </c>
      <c r="D74" s="140">
        <f>Jan!D74+Feb!D74+Mar!D74</f>
        <v>0</v>
      </c>
      <c r="E74" s="140">
        <f>Jan!E74+Feb!E74+Mar!E74</f>
        <v>0</v>
      </c>
      <c r="F74" s="140">
        <f>Jan!F74+Feb!F74+Mar!F74</f>
        <v>0</v>
      </c>
      <c r="G74" s="140">
        <f>Jan!G74+Feb!G74+Mar!G74</f>
        <v>0</v>
      </c>
      <c r="H74" s="140">
        <f>Jan!H74+Feb!H74+Mar!H74</f>
        <v>0</v>
      </c>
      <c r="I74" s="140">
        <f>Jan!I74+Feb!I74+Mar!I74</f>
        <v>0</v>
      </c>
      <c r="J74" s="140">
        <f>Jan!J74+Feb!J74+Mar!J74</f>
        <v>0</v>
      </c>
      <c r="K74" s="140">
        <f>Jan!K74+Feb!K74+Mar!K74</f>
        <v>0</v>
      </c>
      <c r="L74" s="140">
        <f>Jan!L74+Feb!L74+Mar!L74</f>
        <v>0</v>
      </c>
      <c r="M74" s="140">
        <f>Jan!M74+Feb!M74+Mar!M74</f>
        <v>0</v>
      </c>
      <c r="N74" s="140">
        <f>Jan!N74+Feb!N74+Mar!N74</f>
        <v>0</v>
      </c>
      <c r="O74" s="140">
        <f>Jan!O74+Feb!O74+Mar!O74</f>
        <v>0</v>
      </c>
      <c r="P74" s="140">
        <f>Jan!P74+Feb!P74+Mar!P74</f>
        <v>0</v>
      </c>
      <c r="Q74" s="140">
        <f>Jan!Q74+Feb!Q74+Mar!Q74</f>
        <v>0</v>
      </c>
      <c r="R74" s="140">
        <f>Jan!R74+Feb!R74+Mar!R74</f>
        <v>0</v>
      </c>
      <c r="S74" s="140">
        <f>SUM(C74:R74)</f>
        <v>0</v>
      </c>
      <c r="T74" s="140"/>
      <c r="U74" s="140">
        <f>Jan!U74+Feb!U74+Mar!U74</f>
        <v>0</v>
      </c>
      <c r="V74" s="140">
        <f>Jan!V74+Feb!V74+Mar!V74</f>
        <v>0</v>
      </c>
      <c r="W74" s="140">
        <f>Jan!W74+Feb!W74+Mar!W74</f>
        <v>0</v>
      </c>
      <c r="X74" s="140"/>
      <c r="Y74" s="140">
        <f>Jan!Z76+Feb!Z76+Mar!Z76</f>
        <v>0</v>
      </c>
      <c r="Z74" s="140">
        <f>Jan!AA76+Feb!AA76+Mar!AA76</f>
        <v>0</v>
      </c>
      <c r="AA74" s="140">
        <f>Jan!AB76+Feb!AB76+Mar!AB76</f>
        <v>0</v>
      </c>
      <c r="AB74" s="140">
        <f>Jan!AC76+Feb!AC76+Mar!AC76</f>
        <v>0</v>
      </c>
      <c r="AC74" s="140">
        <f>Jan!AD76+Feb!AD76+Mar!AD76</f>
        <v>0</v>
      </c>
      <c r="AD74" s="140">
        <f>Jan!AE76+Feb!AE76+Mar!AE76</f>
        <v>0</v>
      </c>
      <c r="AE74" s="140">
        <f>Jan!AF76+Feb!AF76+Mar!AF76</f>
        <v>0</v>
      </c>
      <c r="AF74" s="140">
        <f>Jan!AG76+Feb!AG76+Mar!AG76</f>
        <v>0</v>
      </c>
      <c r="AG74" s="140">
        <f>Jan!AH76+Feb!AH76+Mar!AH76</f>
        <v>0</v>
      </c>
      <c r="AH74" s="140">
        <f>Jan!AI76+Feb!AI76+Mar!AI76</f>
        <v>0</v>
      </c>
      <c r="AI74" s="140">
        <f>Jan!AI74+Feb!AI74+Mar!AI74</f>
        <v>0</v>
      </c>
      <c r="AJ74" s="140">
        <f>Jan!AJ74+Feb!AJ74+Mar!AJ74</f>
        <v>0</v>
      </c>
      <c r="AK74" s="140">
        <f>Jan!AK74+Feb!AK74+Mar!AK74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140">
        <f>Jan!C75+Feb!C75+Mar!C75</f>
        <v>0</v>
      </c>
      <c r="D75" s="140">
        <f>Jan!D75+Feb!D75+Mar!D75</f>
        <v>0</v>
      </c>
      <c r="E75" s="140">
        <f>Jan!E75+Feb!E75+Mar!E75</f>
        <v>0</v>
      </c>
      <c r="F75" s="140">
        <f>Jan!F75+Feb!F75+Mar!F75</f>
        <v>0</v>
      </c>
      <c r="G75" s="140">
        <f>Jan!G75+Feb!G75+Mar!G75</f>
        <v>0</v>
      </c>
      <c r="H75" s="140">
        <f>Jan!H75+Feb!H75+Mar!H75</f>
        <v>0</v>
      </c>
      <c r="I75" s="140">
        <f>Jan!I75+Feb!I75+Mar!I75</f>
        <v>0</v>
      </c>
      <c r="J75" s="140">
        <f>Jan!J75+Feb!J75+Mar!J75</f>
        <v>0</v>
      </c>
      <c r="K75" s="140">
        <f>Jan!K75+Feb!K75+Mar!K75</f>
        <v>0</v>
      </c>
      <c r="L75" s="140">
        <f>Jan!L75+Feb!L75+Mar!L75</f>
        <v>0</v>
      </c>
      <c r="M75" s="140">
        <f>Jan!M75+Feb!M75+Mar!M75</f>
        <v>0</v>
      </c>
      <c r="N75" s="140">
        <f>Jan!N75+Feb!N75+Mar!N75</f>
        <v>0</v>
      </c>
      <c r="O75" s="140">
        <f>Jan!O75+Feb!O75+Mar!O75</f>
        <v>0</v>
      </c>
      <c r="P75" s="140">
        <f>Jan!P75+Feb!P75+Mar!P75</f>
        <v>0</v>
      </c>
      <c r="Q75" s="140">
        <f>Jan!Q75+Feb!Q75+Mar!Q75</f>
        <v>0</v>
      </c>
      <c r="R75" s="140">
        <f>Jan!R75+Feb!R75+Mar!R75</f>
        <v>0</v>
      </c>
      <c r="S75" s="140">
        <f t="shared" ref="S75:S78" si="19">SUM(C75:R75)</f>
        <v>0</v>
      </c>
      <c r="T75" s="140"/>
      <c r="U75" s="140">
        <f>Jan!U75+Feb!U75+Mar!U75</f>
        <v>0</v>
      </c>
      <c r="V75" s="140">
        <f>Jan!V75+Feb!V75+Mar!V75</f>
        <v>0</v>
      </c>
      <c r="W75" s="140">
        <f>Jan!W75+Feb!W75+Mar!W75</f>
        <v>0</v>
      </c>
      <c r="X75" s="140"/>
      <c r="Y75" s="140">
        <f>Jan!Z77+Feb!Z77+Mar!Z77</f>
        <v>0</v>
      </c>
      <c r="Z75" s="140">
        <f>Jan!AA77+Feb!AA77+Mar!AA77</f>
        <v>0</v>
      </c>
      <c r="AA75" s="140">
        <f>Jan!AB77+Feb!AB77+Mar!AB77</f>
        <v>0</v>
      </c>
      <c r="AB75" s="140">
        <f>Jan!AC77+Feb!AC77+Mar!AC77</f>
        <v>0</v>
      </c>
      <c r="AC75" s="140">
        <f>Jan!AD77+Feb!AD77+Mar!AD77</f>
        <v>0</v>
      </c>
      <c r="AD75" s="140">
        <f>Jan!AE77+Feb!AE77+Mar!AE77</f>
        <v>0</v>
      </c>
      <c r="AE75" s="140">
        <f>Jan!AF77+Feb!AF77+Mar!AF77</f>
        <v>0</v>
      </c>
      <c r="AF75" s="140">
        <f>Jan!AG77+Feb!AG77+Mar!AG77</f>
        <v>0</v>
      </c>
      <c r="AG75" s="140">
        <f>Jan!AH77+Feb!AH77+Mar!AH77</f>
        <v>0</v>
      </c>
      <c r="AH75" s="140">
        <f>Jan!AI77+Feb!AI77+Mar!AI77</f>
        <v>0</v>
      </c>
      <c r="AI75" s="140">
        <f>Jan!AI75+Feb!AI75+Mar!AI75</f>
        <v>0</v>
      </c>
      <c r="AJ75" s="140">
        <f>Jan!AJ75+Feb!AJ75+Mar!AJ75</f>
        <v>0</v>
      </c>
      <c r="AK75" s="140">
        <f>Jan!AK75+Feb!AK75+Mar!AK75</f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140">
        <f>Jan!C76+Feb!C76+Mar!C76</f>
        <v>0</v>
      </c>
      <c r="D76" s="140">
        <f>Jan!D76+Feb!D76+Mar!D76</f>
        <v>0</v>
      </c>
      <c r="E76" s="140">
        <f>Jan!E76+Feb!E76+Mar!E76</f>
        <v>0</v>
      </c>
      <c r="F76" s="140">
        <f>Jan!F76+Feb!F76+Mar!F76</f>
        <v>0</v>
      </c>
      <c r="G76" s="140">
        <f>Jan!G76+Feb!G76+Mar!G76</f>
        <v>0</v>
      </c>
      <c r="H76" s="140">
        <f>Jan!H76+Feb!H76+Mar!H76</f>
        <v>0</v>
      </c>
      <c r="I76" s="140">
        <f>Jan!I76+Feb!I76+Mar!I76</f>
        <v>0</v>
      </c>
      <c r="J76" s="140">
        <f>Jan!J76+Feb!J76+Mar!J76</f>
        <v>0</v>
      </c>
      <c r="K76" s="140">
        <f>Jan!K76+Feb!K76+Mar!K76</f>
        <v>0</v>
      </c>
      <c r="L76" s="140">
        <f>Jan!L76+Feb!L76+Mar!L76</f>
        <v>0</v>
      </c>
      <c r="M76" s="140">
        <f>Jan!M76+Feb!M76+Mar!M76</f>
        <v>0</v>
      </c>
      <c r="N76" s="140">
        <f>Jan!N76+Feb!N76+Mar!N76</f>
        <v>0</v>
      </c>
      <c r="O76" s="140">
        <f>Jan!O76+Feb!O76+Mar!O76</f>
        <v>0</v>
      </c>
      <c r="P76" s="140">
        <f>Jan!P76+Feb!P76+Mar!P76</f>
        <v>0</v>
      </c>
      <c r="Q76" s="140">
        <f>Jan!Q76+Feb!Q76+Mar!Q76</f>
        <v>0</v>
      </c>
      <c r="R76" s="140">
        <f>Jan!R76+Feb!R76+Mar!R76</f>
        <v>0</v>
      </c>
      <c r="S76" s="140">
        <f t="shared" si="19"/>
        <v>0</v>
      </c>
      <c r="T76" s="140"/>
      <c r="U76" s="140">
        <f>Jan!U76+Feb!U76+Mar!U76</f>
        <v>0</v>
      </c>
      <c r="V76" s="140">
        <f>Jan!V76+Feb!V76+Mar!V76</f>
        <v>0</v>
      </c>
      <c r="W76" s="140">
        <f>Jan!W76+Feb!W76+Mar!W76</f>
        <v>0</v>
      </c>
      <c r="X76" s="140"/>
      <c r="Y76" s="140">
        <f>Jan!Z78+Feb!Z78+Mar!Z78</f>
        <v>0</v>
      </c>
      <c r="Z76" s="140">
        <f>Jan!AA78+Feb!AA78+Mar!AA78</f>
        <v>0</v>
      </c>
      <c r="AA76" s="140">
        <f>Jan!AB78+Feb!AB78+Mar!AB78</f>
        <v>0</v>
      </c>
      <c r="AB76" s="140">
        <f>Jan!AC78+Feb!AC78+Mar!AC78</f>
        <v>0</v>
      </c>
      <c r="AC76" s="140">
        <f>Jan!AD78+Feb!AD78+Mar!AD78</f>
        <v>0</v>
      </c>
      <c r="AD76" s="140">
        <f>Jan!AE78+Feb!AE78+Mar!AE78</f>
        <v>0</v>
      </c>
      <c r="AE76" s="140">
        <f>Jan!AF78+Feb!AF78+Mar!AF78</f>
        <v>0</v>
      </c>
      <c r="AF76" s="140">
        <f>Jan!AG78+Feb!AG78+Mar!AG78</f>
        <v>0</v>
      </c>
      <c r="AG76" s="140">
        <f>Jan!AH78+Feb!AH78+Mar!AH78</f>
        <v>0</v>
      </c>
      <c r="AH76" s="140">
        <f>Jan!AI78+Feb!AI78+Mar!AI78</f>
        <v>0</v>
      </c>
      <c r="AI76" s="140">
        <f>Jan!AI76+Feb!AI76+Mar!AI76</f>
        <v>0</v>
      </c>
      <c r="AJ76" s="140">
        <f>Jan!AJ76+Feb!AJ76+Mar!AJ76</f>
        <v>0</v>
      </c>
      <c r="AK76" s="140">
        <f>Jan!AK76+Feb!AK76+Mar!AK76</f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140">
        <f>Jan!C77+Feb!C77+Mar!C77</f>
        <v>0</v>
      </c>
      <c r="D77" s="140">
        <f>Jan!D77+Feb!D77+Mar!D77</f>
        <v>0</v>
      </c>
      <c r="E77" s="140">
        <f>Jan!E77+Feb!E77+Mar!E77</f>
        <v>0</v>
      </c>
      <c r="F77" s="140">
        <f>Jan!F77+Feb!F77+Mar!F77</f>
        <v>0</v>
      </c>
      <c r="G77" s="140">
        <f>Jan!G77+Feb!G77+Mar!G77</f>
        <v>0</v>
      </c>
      <c r="H77" s="140">
        <f>Jan!H77+Feb!H77+Mar!H77</f>
        <v>0</v>
      </c>
      <c r="I77" s="140">
        <f>Jan!I77+Feb!I77+Mar!I77</f>
        <v>0</v>
      </c>
      <c r="J77" s="140">
        <f>Jan!J77+Feb!J77+Mar!J77</f>
        <v>0</v>
      </c>
      <c r="K77" s="140">
        <f>Jan!K77+Feb!K77+Mar!K77</f>
        <v>0</v>
      </c>
      <c r="L77" s="140">
        <f>Jan!L77+Feb!L77+Mar!L77</f>
        <v>0</v>
      </c>
      <c r="M77" s="140">
        <f>Jan!M77+Feb!M77+Mar!M77</f>
        <v>0</v>
      </c>
      <c r="N77" s="140">
        <f>Jan!N77+Feb!N77+Mar!N77</f>
        <v>0</v>
      </c>
      <c r="O77" s="140">
        <f>Jan!O77+Feb!O77+Mar!O77</f>
        <v>0</v>
      </c>
      <c r="P77" s="140">
        <f>Jan!P77+Feb!P77+Mar!P77</f>
        <v>0</v>
      </c>
      <c r="Q77" s="140">
        <f>Jan!Q77+Feb!Q77+Mar!Q77</f>
        <v>0</v>
      </c>
      <c r="R77" s="140">
        <f>Jan!R77+Feb!R77+Mar!R77</f>
        <v>0</v>
      </c>
      <c r="S77" s="140">
        <f t="shared" si="19"/>
        <v>0</v>
      </c>
      <c r="T77" s="140"/>
      <c r="U77" s="140">
        <f>Jan!U77+Feb!U77+Mar!U77</f>
        <v>0</v>
      </c>
      <c r="V77" s="140">
        <f>Jan!V77+Feb!V77+Mar!V77</f>
        <v>0</v>
      </c>
      <c r="W77" s="140">
        <f>Jan!W77+Feb!W77+Mar!W77</f>
        <v>0</v>
      </c>
      <c r="X77" s="140"/>
      <c r="Y77" s="140">
        <f>Jan!Z79+Feb!Z79+Mar!Z79</f>
        <v>0</v>
      </c>
      <c r="Z77" s="140">
        <f>Jan!AA79+Feb!AA79+Mar!AA79</f>
        <v>0</v>
      </c>
      <c r="AA77" s="140">
        <f>Jan!AB79+Feb!AB79+Mar!AB79</f>
        <v>0</v>
      </c>
      <c r="AB77" s="140">
        <f>Jan!AC79+Feb!AC79+Mar!AC79</f>
        <v>0</v>
      </c>
      <c r="AC77" s="140">
        <f>Jan!AD79+Feb!AD79+Mar!AD79</f>
        <v>0</v>
      </c>
      <c r="AD77" s="140">
        <f>Jan!AE79+Feb!AE79+Mar!AE79</f>
        <v>0</v>
      </c>
      <c r="AE77" s="140">
        <f>Jan!AF79+Feb!AF79+Mar!AF79</f>
        <v>0</v>
      </c>
      <c r="AF77" s="140">
        <f>Jan!AG79+Feb!AG79+Mar!AG79</f>
        <v>0</v>
      </c>
      <c r="AG77" s="140">
        <f>Jan!AH79+Feb!AH79+Mar!AH79</f>
        <v>0</v>
      </c>
      <c r="AH77" s="140">
        <f>Jan!AI79+Feb!AI79+Mar!AI79</f>
        <v>162.5</v>
      </c>
      <c r="AI77" s="140">
        <f>Jan!AI77+Feb!AI77+Mar!AI77</f>
        <v>0</v>
      </c>
      <c r="AJ77" s="140">
        <f>Jan!AJ77+Feb!AJ77+Mar!AJ77</f>
        <v>0</v>
      </c>
      <c r="AK77" s="140">
        <f>Jan!AK77+Feb!AK77+Mar!AK77</f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140">
        <f>Jan!C78+Feb!C78+Mar!C78</f>
        <v>0</v>
      </c>
      <c r="D78" s="140">
        <f>Jan!D78+Feb!D78+Mar!D78</f>
        <v>0</v>
      </c>
      <c r="E78" s="140">
        <f>Jan!E78+Feb!E78+Mar!E78</f>
        <v>0</v>
      </c>
      <c r="F78" s="140">
        <f>Jan!F78+Feb!F78+Mar!F78</f>
        <v>0</v>
      </c>
      <c r="G78" s="140">
        <f>Jan!G78+Feb!G78+Mar!G78</f>
        <v>0</v>
      </c>
      <c r="H78" s="140">
        <f>Jan!H78+Feb!H78+Mar!H78</f>
        <v>0</v>
      </c>
      <c r="I78" s="140">
        <f>Jan!I78+Feb!I78+Mar!I78</f>
        <v>0</v>
      </c>
      <c r="J78" s="140">
        <f>Jan!J78+Feb!J78+Mar!J78</f>
        <v>0</v>
      </c>
      <c r="K78" s="140">
        <f>Jan!K78+Feb!K78+Mar!K78</f>
        <v>0</v>
      </c>
      <c r="L78" s="140">
        <f>Jan!L78+Feb!L78+Mar!L78</f>
        <v>0</v>
      </c>
      <c r="M78" s="140">
        <f>Jan!M78+Feb!M78+Mar!M78</f>
        <v>0</v>
      </c>
      <c r="N78" s="140">
        <f>Jan!N78+Feb!N78+Mar!N78</f>
        <v>0</v>
      </c>
      <c r="O78" s="140">
        <f>Jan!O78+Feb!O78+Mar!O78</f>
        <v>0</v>
      </c>
      <c r="P78" s="140">
        <f>Jan!P78+Feb!P78+Mar!P78</f>
        <v>0</v>
      </c>
      <c r="Q78" s="140">
        <f>Jan!Q78+Feb!Q78+Mar!Q78</f>
        <v>0</v>
      </c>
      <c r="R78" s="140">
        <f>Jan!R78+Feb!R78+Mar!R78</f>
        <v>0</v>
      </c>
      <c r="S78" s="140">
        <f t="shared" si="19"/>
        <v>0</v>
      </c>
      <c r="T78" s="140"/>
      <c r="U78" s="140">
        <f>Jan!U78+Feb!U78+Mar!U78</f>
        <v>0</v>
      </c>
      <c r="V78" s="140">
        <f>Jan!V78+Feb!V78+Mar!V78</f>
        <v>0</v>
      </c>
      <c r="W78" s="140">
        <f>Jan!W78+Feb!W78+Mar!W78</f>
        <v>0</v>
      </c>
      <c r="X78" s="140"/>
      <c r="Y78" s="140">
        <f>Jan!Z80+Feb!Z80+Mar!Z80</f>
        <v>0</v>
      </c>
      <c r="Z78" s="140">
        <f>Jan!AA80+Feb!AA80+Mar!AA80</f>
        <v>0</v>
      </c>
      <c r="AA78" s="140">
        <f>Jan!AB80+Feb!AB80+Mar!AB80</f>
        <v>0</v>
      </c>
      <c r="AB78" s="140">
        <f>Jan!AC80+Feb!AC80+Mar!AC80</f>
        <v>0</v>
      </c>
      <c r="AC78" s="140">
        <f>Jan!AD80+Feb!AD80+Mar!AD80</f>
        <v>0</v>
      </c>
      <c r="AD78" s="140">
        <f>Jan!AE80+Feb!AE80+Mar!AE80</f>
        <v>0</v>
      </c>
      <c r="AE78" s="140">
        <f>Jan!AF80+Feb!AF80+Mar!AF80</f>
        <v>0</v>
      </c>
      <c r="AF78" s="140">
        <f>Jan!AG80+Feb!AG80+Mar!AG80</f>
        <v>0</v>
      </c>
      <c r="AG78" s="140">
        <f>Jan!AH80+Feb!AH80+Mar!AH80</f>
        <v>0</v>
      </c>
      <c r="AH78" s="140">
        <f>Jan!AI80+Feb!AI80+Mar!AI80</f>
        <v>0</v>
      </c>
      <c r="AI78" s="140">
        <f>Jan!AI78+Feb!AI78+Mar!AI78</f>
        <v>0</v>
      </c>
      <c r="AJ78" s="140">
        <f>Jan!AJ78+Feb!AJ78+Mar!AJ78</f>
        <v>0</v>
      </c>
      <c r="AK78" s="140">
        <f>Jan!AK78+Feb!AK78+Mar!AK78</f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20">SUM(D74:D78)</f>
        <v>0</v>
      </c>
      <c r="E79" s="117">
        <f t="shared" si="20"/>
        <v>0</v>
      </c>
      <c r="F79" s="117">
        <f t="shared" si="20"/>
        <v>0</v>
      </c>
      <c r="G79" s="117">
        <f t="shared" si="20"/>
        <v>0</v>
      </c>
      <c r="H79" s="117">
        <f t="shared" si="20"/>
        <v>0</v>
      </c>
      <c r="I79" s="117">
        <f t="shared" si="20"/>
        <v>0</v>
      </c>
      <c r="J79" s="117">
        <f t="shared" si="20"/>
        <v>0</v>
      </c>
      <c r="K79" s="117">
        <f t="shared" si="20"/>
        <v>0</v>
      </c>
      <c r="L79" s="117">
        <f t="shared" si="20"/>
        <v>0</v>
      </c>
      <c r="M79" s="117">
        <f t="shared" si="20"/>
        <v>0</v>
      </c>
      <c r="N79" s="117">
        <f t="shared" si="20"/>
        <v>0</v>
      </c>
      <c r="O79" s="117">
        <f t="shared" si="20"/>
        <v>0</v>
      </c>
      <c r="P79" s="117">
        <f t="shared" si="20"/>
        <v>0</v>
      </c>
      <c r="Q79" s="117">
        <f t="shared" si="20"/>
        <v>0</v>
      </c>
      <c r="R79" s="117">
        <f t="shared" si="20"/>
        <v>0</v>
      </c>
      <c r="S79" s="118">
        <f>SUM(C79:R79)</f>
        <v>0</v>
      </c>
      <c r="T79" s="140"/>
      <c r="U79" s="117">
        <f>SUM(U74:U78)+U72</f>
        <v>25292.903999999999</v>
      </c>
      <c r="V79" s="117">
        <f>SUM(V74:V78)+V72</f>
        <v>4817.6960000000008</v>
      </c>
      <c r="W79" s="117">
        <f>SUM(W74:W78)+W72</f>
        <v>30110.6</v>
      </c>
      <c r="X79" s="140"/>
      <c r="Y79" s="140">
        <f>Jan!Z81+Feb!Z81+Mar!Z81</f>
        <v>0</v>
      </c>
      <c r="Z79" s="140">
        <f>Jan!AA81+Feb!AA81+Mar!AA81</f>
        <v>0</v>
      </c>
      <c r="AA79" s="140">
        <f>Jan!AB81+Feb!AB81+Mar!AB81</f>
        <v>0</v>
      </c>
      <c r="AB79" s="140">
        <f>Jan!AC81+Feb!AC81+Mar!AC81</f>
        <v>0</v>
      </c>
      <c r="AC79" s="140">
        <f>Jan!AD81+Feb!AD81+Mar!AD81</f>
        <v>0</v>
      </c>
      <c r="AD79" s="140">
        <f>Jan!AE81+Feb!AE81+Mar!AE81</f>
        <v>0</v>
      </c>
      <c r="AE79" s="140">
        <f>Jan!AF81+Feb!AF81+Mar!AF81</f>
        <v>0</v>
      </c>
      <c r="AF79" s="140">
        <f>Jan!AG81+Feb!AG81+Mar!AG81</f>
        <v>0</v>
      </c>
      <c r="AG79" s="140">
        <f>Jan!AH81+Feb!AH81+Mar!AH81</f>
        <v>0</v>
      </c>
      <c r="AH79" s="140">
        <f>Jan!AI81+Feb!AI81+Mar!AI81</f>
        <v>0</v>
      </c>
      <c r="AI79" s="117">
        <f>SUM(AI74:AI78)+AI72</f>
        <v>162.5</v>
      </c>
      <c r="AJ79" s="117">
        <f>SUM(AJ74:AJ78)+AJ72</f>
        <v>162.5</v>
      </c>
      <c r="AK79" s="117">
        <f>SUM(AK74:AK78)+AK72</f>
        <v>325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</row>
    <row r="82" spans="1:23" x14ac:dyDescent="0.2">
      <c r="A82" s="76"/>
      <c r="B82" s="76"/>
      <c r="C82" s="10"/>
      <c r="H82" s="10">
        <f>+H81+H72</f>
        <v>4150.49</v>
      </c>
      <c r="Q82" s="10"/>
      <c r="U82" s="15"/>
      <c r="V82" s="15"/>
      <c r="W82" s="15"/>
    </row>
    <row r="83" spans="1:23" x14ac:dyDescent="0.2">
      <c r="V83" s="9"/>
    </row>
    <row r="84" spans="1:23" x14ac:dyDescent="0.2">
      <c r="H84" s="10"/>
      <c r="U84" s="15"/>
      <c r="V84" s="15"/>
      <c r="W84" s="15"/>
    </row>
    <row r="85" spans="1:23" x14ac:dyDescent="0.2">
      <c r="C85" s="10"/>
      <c r="F85" s="10"/>
    </row>
    <row r="86" spans="1:23" x14ac:dyDescent="0.2">
      <c r="C86" s="10"/>
      <c r="F86" s="10"/>
    </row>
    <row r="87" spans="1:23" x14ac:dyDescent="0.2">
      <c r="C87" s="10"/>
      <c r="F87" s="10"/>
    </row>
    <row r="88" spans="1:23" x14ac:dyDescent="0.2">
      <c r="C88" s="10"/>
      <c r="F88" s="10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mergeCells count="1">
    <mergeCell ref="B2:D2"/>
  </mergeCells>
  <pageMargins left="0.2" right="0.2" top="0.25" bottom="0.25" header="0.3" footer="0.3"/>
  <pageSetup paperSize="5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26"/>
  <sheetViews>
    <sheetView zoomScaleNormal="100" workbookViewId="0">
      <pane ySplit="9" topLeftCell="A35" activePane="bottomLeft" state="frozen"/>
      <selection pane="bottomLeft" activeCell="C58" sqref="C58"/>
    </sheetView>
  </sheetViews>
  <sheetFormatPr defaultRowHeight="10.199999999999999" x14ac:dyDescent="0.2"/>
  <cols>
    <col min="1" max="1" width="31.44140625" style="30" bestFit="1" customWidth="1"/>
    <col min="2" max="2" width="8.33203125" style="30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9.109375" style="6" customWidth="1"/>
    <col min="10" max="10" width="8.5546875" style="6" bestFit="1" customWidth="1"/>
    <col min="11" max="15" width="8.5546875" style="6" customWidth="1"/>
    <col min="16" max="16" width="11.6640625" style="6" bestFit="1" customWidth="1"/>
    <col min="17" max="17" width="10.33203125" style="6" customWidth="1"/>
    <col min="18" max="18" width="10.33203125" style="6" bestFit="1" customWidth="1"/>
    <col min="19" max="19" width="8.5546875" style="6" customWidth="1"/>
    <col min="20" max="20" width="13" style="6" customWidth="1"/>
    <col min="21" max="21" width="2.6640625" style="13" customWidth="1"/>
    <col min="22" max="24" width="10.33203125" style="13" customWidth="1"/>
    <col min="25" max="25" width="2.6640625" style="13" customWidth="1"/>
    <col min="26" max="31" width="0" style="13" hidden="1" customWidth="1"/>
    <col min="32" max="34" width="11.33203125" style="13" hidden="1" customWidth="1"/>
    <col min="35" max="35" width="9.109375" style="13" hidden="1" customWidth="1"/>
    <col min="36" max="36" width="9.88671875" style="13" bestFit="1" customWidth="1"/>
    <col min="37" max="37" width="11.5546875" style="6" bestFit="1" customWidth="1"/>
    <col min="38" max="38" width="7.88671875" style="6" customWidth="1"/>
    <col min="39" max="40" width="0" style="6" hidden="1" customWidth="1"/>
    <col min="41" max="41" width="2.6640625" style="6" customWidth="1"/>
    <col min="42" max="42" width="103" style="6" bestFit="1" customWidth="1"/>
    <col min="43" max="43" width="13.6640625" style="6" customWidth="1"/>
    <col min="44" max="262" width="8.88671875" style="6"/>
    <col min="263" max="263" width="21.5546875" style="6" customWidth="1"/>
    <col min="264" max="264" width="11.33203125" style="6" bestFit="1" customWidth="1"/>
    <col min="265" max="265" width="9.44140625" style="6" customWidth="1"/>
    <col min="266" max="266" width="8.88671875" style="6"/>
    <col min="267" max="270" width="8.109375" style="6" customWidth="1"/>
    <col min="271" max="271" width="8.6640625" style="6" customWidth="1"/>
    <col min="272" max="272" width="8.109375" style="6" customWidth="1"/>
    <col min="273" max="273" width="11.44140625" style="6" bestFit="1" customWidth="1"/>
    <col min="274" max="274" width="10.33203125" style="6" customWidth="1"/>
    <col min="275" max="276" width="10.33203125" style="6" bestFit="1" customWidth="1"/>
    <col min="277" max="280" width="10.33203125" style="6" customWidth="1"/>
    <col min="281" max="281" width="8.88671875" style="6"/>
    <col min="282" max="291" width="0" style="6" hidden="1" customWidth="1"/>
    <col min="292" max="292" width="9.88671875" style="6" bestFit="1" customWidth="1"/>
    <col min="293" max="293" width="11.5546875" style="6" bestFit="1" customWidth="1"/>
    <col min="294" max="294" width="7.88671875" style="6" customWidth="1"/>
    <col min="295" max="296" width="0" style="6" hidden="1" customWidth="1"/>
    <col min="297" max="297" width="8.88671875" style="6"/>
    <col min="298" max="298" width="11.6640625" style="6" bestFit="1" customWidth="1"/>
    <col min="299" max="518" width="8.88671875" style="6"/>
    <col min="519" max="519" width="21.5546875" style="6" customWidth="1"/>
    <col min="520" max="520" width="11.33203125" style="6" bestFit="1" customWidth="1"/>
    <col min="521" max="521" width="9.44140625" style="6" customWidth="1"/>
    <col min="522" max="522" width="8.88671875" style="6"/>
    <col min="523" max="526" width="8.109375" style="6" customWidth="1"/>
    <col min="527" max="527" width="8.6640625" style="6" customWidth="1"/>
    <col min="528" max="528" width="8.109375" style="6" customWidth="1"/>
    <col min="529" max="529" width="11.44140625" style="6" bestFit="1" customWidth="1"/>
    <col min="530" max="530" width="10.33203125" style="6" customWidth="1"/>
    <col min="531" max="532" width="10.33203125" style="6" bestFit="1" customWidth="1"/>
    <col min="533" max="536" width="10.33203125" style="6" customWidth="1"/>
    <col min="537" max="537" width="8.88671875" style="6"/>
    <col min="538" max="547" width="0" style="6" hidden="1" customWidth="1"/>
    <col min="548" max="548" width="9.88671875" style="6" bestFit="1" customWidth="1"/>
    <col min="549" max="549" width="11.5546875" style="6" bestFit="1" customWidth="1"/>
    <col min="550" max="550" width="7.88671875" style="6" customWidth="1"/>
    <col min="551" max="552" width="0" style="6" hidden="1" customWidth="1"/>
    <col min="553" max="553" width="8.88671875" style="6"/>
    <col min="554" max="554" width="11.6640625" style="6" bestFit="1" customWidth="1"/>
    <col min="555" max="774" width="8.88671875" style="6"/>
    <col min="775" max="775" width="21.5546875" style="6" customWidth="1"/>
    <col min="776" max="776" width="11.33203125" style="6" bestFit="1" customWidth="1"/>
    <col min="777" max="777" width="9.44140625" style="6" customWidth="1"/>
    <col min="778" max="778" width="8.88671875" style="6"/>
    <col min="779" max="782" width="8.109375" style="6" customWidth="1"/>
    <col min="783" max="783" width="8.6640625" style="6" customWidth="1"/>
    <col min="784" max="784" width="8.109375" style="6" customWidth="1"/>
    <col min="785" max="785" width="11.44140625" style="6" bestFit="1" customWidth="1"/>
    <col min="786" max="786" width="10.33203125" style="6" customWidth="1"/>
    <col min="787" max="788" width="10.33203125" style="6" bestFit="1" customWidth="1"/>
    <col min="789" max="792" width="10.33203125" style="6" customWidth="1"/>
    <col min="793" max="793" width="8.88671875" style="6"/>
    <col min="794" max="803" width="0" style="6" hidden="1" customWidth="1"/>
    <col min="804" max="804" width="9.88671875" style="6" bestFit="1" customWidth="1"/>
    <col min="805" max="805" width="11.5546875" style="6" bestFit="1" customWidth="1"/>
    <col min="806" max="806" width="7.88671875" style="6" customWidth="1"/>
    <col min="807" max="808" width="0" style="6" hidden="1" customWidth="1"/>
    <col min="809" max="809" width="8.88671875" style="6"/>
    <col min="810" max="810" width="11.6640625" style="6" bestFit="1" customWidth="1"/>
    <col min="811" max="1030" width="8.88671875" style="6"/>
    <col min="1031" max="1031" width="21.5546875" style="6" customWidth="1"/>
    <col min="1032" max="1032" width="11.33203125" style="6" bestFit="1" customWidth="1"/>
    <col min="1033" max="1033" width="9.44140625" style="6" customWidth="1"/>
    <col min="1034" max="1034" width="8.88671875" style="6"/>
    <col min="1035" max="1038" width="8.109375" style="6" customWidth="1"/>
    <col min="1039" max="1039" width="8.6640625" style="6" customWidth="1"/>
    <col min="1040" max="1040" width="8.109375" style="6" customWidth="1"/>
    <col min="1041" max="1041" width="11.44140625" style="6" bestFit="1" customWidth="1"/>
    <col min="1042" max="1042" width="10.33203125" style="6" customWidth="1"/>
    <col min="1043" max="1044" width="10.33203125" style="6" bestFit="1" customWidth="1"/>
    <col min="1045" max="1048" width="10.33203125" style="6" customWidth="1"/>
    <col min="1049" max="1049" width="8.88671875" style="6"/>
    <col min="1050" max="1059" width="0" style="6" hidden="1" customWidth="1"/>
    <col min="1060" max="1060" width="9.88671875" style="6" bestFit="1" customWidth="1"/>
    <col min="1061" max="1061" width="11.5546875" style="6" bestFit="1" customWidth="1"/>
    <col min="1062" max="1062" width="7.88671875" style="6" customWidth="1"/>
    <col min="1063" max="1064" width="0" style="6" hidden="1" customWidth="1"/>
    <col min="1065" max="1065" width="8.88671875" style="6"/>
    <col min="1066" max="1066" width="11.6640625" style="6" bestFit="1" customWidth="1"/>
    <col min="1067" max="1286" width="8.88671875" style="6"/>
    <col min="1287" max="1287" width="21.5546875" style="6" customWidth="1"/>
    <col min="1288" max="1288" width="11.33203125" style="6" bestFit="1" customWidth="1"/>
    <col min="1289" max="1289" width="9.44140625" style="6" customWidth="1"/>
    <col min="1290" max="1290" width="8.88671875" style="6"/>
    <col min="1291" max="1294" width="8.109375" style="6" customWidth="1"/>
    <col min="1295" max="1295" width="8.6640625" style="6" customWidth="1"/>
    <col min="1296" max="1296" width="8.109375" style="6" customWidth="1"/>
    <col min="1297" max="1297" width="11.44140625" style="6" bestFit="1" customWidth="1"/>
    <col min="1298" max="1298" width="10.33203125" style="6" customWidth="1"/>
    <col min="1299" max="1300" width="10.33203125" style="6" bestFit="1" customWidth="1"/>
    <col min="1301" max="1304" width="10.33203125" style="6" customWidth="1"/>
    <col min="1305" max="1305" width="8.88671875" style="6"/>
    <col min="1306" max="1315" width="0" style="6" hidden="1" customWidth="1"/>
    <col min="1316" max="1316" width="9.88671875" style="6" bestFit="1" customWidth="1"/>
    <col min="1317" max="1317" width="11.5546875" style="6" bestFit="1" customWidth="1"/>
    <col min="1318" max="1318" width="7.88671875" style="6" customWidth="1"/>
    <col min="1319" max="1320" width="0" style="6" hidden="1" customWidth="1"/>
    <col min="1321" max="1321" width="8.88671875" style="6"/>
    <col min="1322" max="1322" width="11.6640625" style="6" bestFit="1" customWidth="1"/>
    <col min="1323" max="1542" width="8.88671875" style="6"/>
    <col min="1543" max="1543" width="21.5546875" style="6" customWidth="1"/>
    <col min="1544" max="1544" width="11.33203125" style="6" bestFit="1" customWidth="1"/>
    <col min="1545" max="1545" width="9.44140625" style="6" customWidth="1"/>
    <col min="1546" max="1546" width="8.88671875" style="6"/>
    <col min="1547" max="1550" width="8.109375" style="6" customWidth="1"/>
    <col min="1551" max="1551" width="8.6640625" style="6" customWidth="1"/>
    <col min="1552" max="1552" width="8.109375" style="6" customWidth="1"/>
    <col min="1553" max="1553" width="11.44140625" style="6" bestFit="1" customWidth="1"/>
    <col min="1554" max="1554" width="10.33203125" style="6" customWidth="1"/>
    <col min="1555" max="1556" width="10.33203125" style="6" bestFit="1" customWidth="1"/>
    <col min="1557" max="1560" width="10.33203125" style="6" customWidth="1"/>
    <col min="1561" max="1561" width="8.88671875" style="6"/>
    <col min="1562" max="1571" width="0" style="6" hidden="1" customWidth="1"/>
    <col min="1572" max="1572" width="9.88671875" style="6" bestFit="1" customWidth="1"/>
    <col min="1573" max="1573" width="11.5546875" style="6" bestFit="1" customWidth="1"/>
    <col min="1574" max="1574" width="7.88671875" style="6" customWidth="1"/>
    <col min="1575" max="1576" width="0" style="6" hidden="1" customWidth="1"/>
    <col min="1577" max="1577" width="8.88671875" style="6"/>
    <col min="1578" max="1578" width="11.6640625" style="6" bestFit="1" customWidth="1"/>
    <col min="1579" max="1798" width="8.88671875" style="6"/>
    <col min="1799" max="1799" width="21.5546875" style="6" customWidth="1"/>
    <col min="1800" max="1800" width="11.33203125" style="6" bestFit="1" customWidth="1"/>
    <col min="1801" max="1801" width="9.44140625" style="6" customWidth="1"/>
    <col min="1802" max="1802" width="8.88671875" style="6"/>
    <col min="1803" max="1806" width="8.109375" style="6" customWidth="1"/>
    <col min="1807" max="1807" width="8.6640625" style="6" customWidth="1"/>
    <col min="1808" max="1808" width="8.109375" style="6" customWidth="1"/>
    <col min="1809" max="1809" width="11.44140625" style="6" bestFit="1" customWidth="1"/>
    <col min="1810" max="1810" width="10.33203125" style="6" customWidth="1"/>
    <col min="1811" max="1812" width="10.33203125" style="6" bestFit="1" customWidth="1"/>
    <col min="1813" max="1816" width="10.33203125" style="6" customWidth="1"/>
    <col min="1817" max="1817" width="8.88671875" style="6"/>
    <col min="1818" max="1827" width="0" style="6" hidden="1" customWidth="1"/>
    <col min="1828" max="1828" width="9.88671875" style="6" bestFit="1" customWidth="1"/>
    <col min="1829" max="1829" width="11.5546875" style="6" bestFit="1" customWidth="1"/>
    <col min="1830" max="1830" width="7.88671875" style="6" customWidth="1"/>
    <col min="1831" max="1832" width="0" style="6" hidden="1" customWidth="1"/>
    <col min="1833" max="1833" width="8.88671875" style="6"/>
    <col min="1834" max="1834" width="11.6640625" style="6" bestFit="1" customWidth="1"/>
    <col min="1835" max="2054" width="8.88671875" style="6"/>
    <col min="2055" max="2055" width="21.5546875" style="6" customWidth="1"/>
    <col min="2056" max="2056" width="11.33203125" style="6" bestFit="1" customWidth="1"/>
    <col min="2057" max="2057" width="9.44140625" style="6" customWidth="1"/>
    <col min="2058" max="2058" width="8.88671875" style="6"/>
    <col min="2059" max="2062" width="8.109375" style="6" customWidth="1"/>
    <col min="2063" max="2063" width="8.6640625" style="6" customWidth="1"/>
    <col min="2064" max="2064" width="8.109375" style="6" customWidth="1"/>
    <col min="2065" max="2065" width="11.44140625" style="6" bestFit="1" customWidth="1"/>
    <col min="2066" max="2066" width="10.33203125" style="6" customWidth="1"/>
    <col min="2067" max="2068" width="10.33203125" style="6" bestFit="1" customWidth="1"/>
    <col min="2069" max="2072" width="10.33203125" style="6" customWidth="1"/>
    <col min="2073" max="2073" width="8.88671875" style="6"/>
    <col min="2074" max="2083" width="0" style="6" hidden="1" customWidth="1"/>
    <col min="2084" max="2084" width="9.88671875" style="6" bestFit="1" customWidth="1"/>
    <col min="2085" max="2085" width="11.5546875" style="6" bestFit="1" customWidth="1"/>
    <col min="2086" max="2086" width="7.88671875" style="6" customWidth="1"/>
    <col min="2087" max="2088" width="0" style="6" hidden="1" customWidth="1"/>
    <col min="2089" max="2089" width="8.88671875" style="6"/>
    <col min="2090" max="2090" width="11.6640625" style="6" bestFit="1" customWidth="1"/>
    <col min="2091" max="2310" width="8.88671875" style="6"/>
    <col min="2311" max="2311" width="21.5546875" style="6" customWidth="1"/>
    <col min="2312" max="2312" width="11.33203125" style="6" bestFit="1" customWidth="1"/>
    <col min="2313" max="2313" width="9.44140625" style="6" customWidth="1"/>
    <col min="2314" max="2314" width="8.88671875" style="6"/>
    <col min="2315" max="2318" width="8.109375" style="6" customWidth="1"/>
    <col min="2319" max="2319" width="8.6640625" style="6" customWidth="1"/>
    <col min="2320" max="2320" width="8.109375" style="6" customWidth="1"/>
    <col min="2321" max="2321" width="11.44140625" style="6" bestFit="1" customWidth="1"/>
    <col min="2322" max="2322" width="10.33203125" style="6" customWidth="1"/>
    <col min="2323" max="2324" width="10.33203125" style="6" bestFit="1" customWidth="1"/>
    <col min="2325" max="2328" width="10.33203125" style="6" customWidth="1"/>
    <col min="2329" max="2329" width="8.88671875" style="6"/>
    <col min="2330" max="2339" width="0" style="6" hidden="1" customWidth="1"/>
    <col min="2340" max="2340" width="9.88671875" style="6" bestFit="1" customWidth="1"/>
    <col min="2341" max="2341" width="11.5546875" style="6" bestFit="1" customWidth="1"/>
    <col min="2342" max="2342" width="7.88671875" style="6" customWidth="1"/>
    <col min="2343" max="2344" width="0" style="6" hidden="1" customWidth="1"/>
    <col min="2345" max="2345" width="8.88671875" style="6"/>
    <col min="2346" max="2346" width="11.6640625" style="6" bestFit="1" customWidth="1"/>
    <col min="2347" max="2566" width="8.88671875" style="6"/>
    <col min="2567" max="2567" width="21.5546875" style="6" customWidth="1"/>
    <col min="2568" max="2568" width="11.33203125" style="6" bestFit="1" customWidth="1"/>
    <col min="2569" max="2569" width="9.44140625" style="6" customWidth="1"/>
    <col min="2570" max="2570" width="8.88671875" style="6"/>
    <col min="2571" max="2574" width="8.109375" style="6" customWidth="1"/>
    <col min="2575" max="2575" width="8.6640625" style="6" customWidth="1"/>
    <col min="2576" max="2576" width="8.109375" style="6" customWidth="1"/>
    <col min="2577" max="2577" width="11.44140625" style="6" bestFit="1" customWidth="1"/>
    <col min="2578" max="2578" width="10.33203125" style="6" customWidth="1"/>
    <col min="2579" max="2580" width="10.33203125" style="6" bestFit="1" customWidth="1"/>
    <col min="2581" max="2584" width="10.33203125" style="6" customWidth="1"/>
    <col min="2585" max="2585" width="8.88671875" style="6"/>
    <col min="2586" max="2595" width="0" style="6" hidden="1" customWidth="1"/>
    <col min="2596" max="2596" width="9.88671875" style="6" bestFit="1" customWidth="1"/>
    <col min="2597" max="2597" width="11.5546875" style="6" bestFit="1" customWidth="1"/>
    <col min="2598" max="2598" width="7.88671875" style="6" customWidth="1"/>
    <col min="2599" max="2600" width="0" style="6" hidden="1" customWidth="1"/>
    <col min="2601" max="2601" width="8.88671875" style="6"/>
    <col min="2602" max="2602" width="11.6640625" style="6" bestFit="1" customWidth="1"/>
    <col min="2603" max="2822" width="8.88671875" style="6"/>
    <col min="2823" max="2823" width="21.5546875" style="6" customWidth="1"/>
    <col min="2824" max="2824" width="11.33203125" style="6" bestFit="1" customWidth="1"/>
    <col min="2825" max="2825" width="9.44140625" style="6" customWidth="1"/>
    <col min="2826" max="2826" width="8.88671875" style="6"/>
    <col min="2827" max="2830" width="8.109375" style="6" customWidth="1"/>
    <col min="2831" max="2831" width="8.6640625" style="6" customWidth="1"/>
    <col min="2832" max="2832" width="8.109375" style="6" customWidth="1"/>
    <col min="2833" max="2833" width="11.44140625" style="6" bestFit="1" customWidth="1"/>
    <col min="2834" max="2834" width="10.33203125" style="6" customWidth="1"/>
    <col min="2835" max="2836" width="10.33203125" style="6" bestFit="1" customWidth="1"/>
    <col min="2837" max="2840" width="10.33203125" style="6" customWidth="1"/>
    <col min="2841" max="2841" width="8.88671875" style="6"/>
    <col min="2842" max="2851" width="0" style="6" hidden="1" customWidth="1"/>
    <col min="2852" max="2852" width="9.88671875" style="6" bestFit="1" customWidth="1"/>
    <col min="2853" max="2853" width="11.5546875" style="6" bestFit="1" customWidth="1"/>
    <col min="2854" max="2854" width="7.88671875" style="6" customWidth="1"/>
    <col min="2855" max="2856" width="0" style="6" hidden="1" customWidth="1"/>
    <col min="2857" max="2857" width="8.88671875" style="6"/>
    <col min="2858" max="2858" width="11.6640625" style="6" bestFit="1" customWidth="1"/>
    <col min="2859" max="3078" width="8.88671875" style="6"/>
    <col min="3079" max="3079" width="21.5546875" style="6" customWidth="1"/>
    <col min="3080" max="3080" width="11.33203125" style="6" bestFit="1" customWidth="1"/>
    <col min="3081" max="3081" width="9.44140625" style="6" customWidth="1"/>
    <col min="3082" max="3082" width="8.88671875" style="6"/>
    <col min="3083" max="3086" width="8.109375" style="6" customWidth="1"/>
    <col min="3087" max="3087" width="8.6640625" style="6" customWidth="1"/>
    <col min="3088" max="3088" width="8.109375" style="6" customWidth="1"/>
    <col min="3089" max="3089" width="11.44140625" style="6" bestFit="1" customWidth="1"/>
    <col min="3090" max="3090" width="10.33203125" style="6" customWidth="1"/>
    <col min="3091" max="3092" width="10.33203125" style="6" bestFit="1" customWidth="1"/>
    <col min="3093" max="3096" width="10.33203125" style="6" customWidth="1"/>
    <col min="3097" max="3097" width="8.88671875" style="6"/>
    <col min="3098" max="3107" width="0" style="6" hidden="1" customWidth="1"/>
    <col min="3108" max="3108" width="9.88671875" style="6" bestFit="1" customWidth="1"/>
    <col min="3109" max="3109" width="11.5546875" style="6" bestFit="1" customWidth="1"/>
    <col min="3110" max="3110" width="7.88671875" style="6" customWidth="1"/>
    <col min="3111" max="3112" width="0" style="6" hidden="1" customWidth="1"/>
    <col min="3113" max="3113" width="8.88671875" style="6"/>
    <col min="3114" max="3114" width="11.6640625" style="6" bestFit="1" customWidth="1"/>
    <col min="3115" max="3334" width="8.88671875" style="6"/>
    <col min="3335" max="3335" width="21.5546875" style="6" customWidth="1"/>
    <col min="3336" max="3336" width="11.33203125" style="6" bestFit="1" customWidth="1"/>
    <col min="3337" max="3337" width="9.44140625" style="6" customWidth="1"/>
    <col min="3338" max="3338" width="8.88671875" style="6"/>
    <col min="3339" max="3342" width="8.109375" style="6" customWidth="1"/>
    <col min="3343" max="3343" width="8.6640625" style="6" customWidth="1"/>
    <col min="3344" max="3344" width="8.109375" style="6" customWidth="1"/>
    <col min="3345" max="3345" width="11.44140625" style="6" bestFit="1" customWidth="1"/>
    <col min="3346" max="3346" width="10.33203125" style="6" customWidth="1"/>
    <col min="3347" max="3348" width="10.33203125" style="6" bestFit="1" customWidth="1"/>
    <col min="3349" max="3352" width="10.33203125" style="6" customWidth="1"/>
    <col min="3353" max="3353" width="8.88671875" style="6"/>
    <col min="3354" max="3363" width="0" style="6" hidden="1" customWidth="1"/>
    <col min="3364" max="3364" width="9.88671875" style="6" bestFit="1" customWidth="1"/>
    <col min="3365" max="3365" width="11.5546875" style="6" bestFit="1" customWidth="1"/>
    <col min="3366" max="3366" width="7.88671875" style="6" customWidth="1"/>
    <col min="3367" max="3368" width="0" style="6" hidden="1" customWidth="1"/>
    <col min="3369" max="3369" width="8.88671875" style="6"/>
    <col min="3370" max="3370" width="11.6640625" style="6" bestFit="1" customWidth="1"/>
    <col min="3371" max="3590" width="8.88671875" style="6"/>
    <col min="3591" max="3591" width="21.5546875" style="6" customWidth="1"/>
    <col min="3592" max="3592" width="11.33203125" style="6" bestFit="1" customWidth="1"/>
    <col min="3593" max="3593" width="9.44140625" style="6" customWidth="1"/>
    <col min="3594" max="3594" width="8.88671875" style="6"/>
    <col min="3595" max="3598" width="8.109375" style="6" customWidth="1"/>
    <col min="3599" max="3599" width="8.6640625" style="6" customWidth="1"/>
    <col min="3600" max="3600" width="8.109375" style="6" customWidth="1"/>
    <col min="3601" max="3601" width="11.44140625" style="6" bestFit="1" customWidth="1"/>
    <col min="3602" max="3602" width="10.33203125" style="6" customWidth="1"/>
    <col min="3603" max="3604" width="10.33203125" style="6" bestFit="1" customWidth="1"/>
    <col min="3605" max="3608" width="10.33203125" style="6" customWidth="1"/>
    <col min="3609" max="3609" width="8.88671875" style="6"/>
    <col min="3610" max="3619" width="0" style="6" hidden="1" customWidth="1"/>
    <col min="3620" max="3620" width="9.88671875" style="6" bestFit="1" customWidth="1"/>
    <col min="3621" max="3621" width="11.5546875" style="6" bestFit="1" customWidth="1"/>
    <col min="3622" max="3622" width="7.88671875" style="6" customWidth="1"/>
    <col min="3623" max="3624" width="0" style="6" hidden="1" customWidth="1"/>
    <col min="3625" max="3625" width="8.88671875" style="6"/>
    <col min="3626" max="3626" width="11.6640625" style="6" bestFit="1" customWidth="1"/>
    <col min="3627" max="3846" width="8.88671875" style="6"/>
    <col min="3847" max="3847" width="21.5546875" style="6" customWidth="1"/>
    <col min="3848" max="3848" width="11.33203125" style="6" bestFit="1" customWidth="1"/>
    <col min="3849" max="3849" width="9.44140625" style="6" customWidth="1"/>
    <col min="3850" max="3850" width="8.88671875" style="6"/>
    <col min="3851" max="3854" width="8.109375" style="6" customWidth="1"/>
    <col min="3855" max="3855" width="8.6640625" style="6" customWidth="1"/>
    <col min="3856" max="3856" width="8.109375" style="6" customWidth="1"/>
    <col min="3857" max="3857" width="11.44140625" style="6" bestFit="1" customWidth="1"/>
    <col min="3858" max="3858" width="10.33203125" style="6" customWidth="1"/>
    <col min="3859" max="3860" width="10.33203125" style="6" bestFit="1" customWidth="1"/>
    <col min="3861" max="3864" width="10.33203125" style="6" customWidth="1"/>
    <col min="3865" max="3865" width="8.88671875" style="6"/>
    <col min="3866" max="3875" width="0" style="6" hidden="1" customWidth="1"/>
    <col min="3876" max="3876" width="9.88671875" style="6" bestFit="1" customWidth="1"/>
    <col min="3877" max="3877" width="11.5546875" style="6" bestFit="1" customWidth="1"/>
    <col min="3878" max="3878" width="7.88671875" style="6" customWidth="1"/>
    <col min="3879" max="3880" width="0" style="6" hidden="1" customWidth="1"/>
    <col min="3881" max="3881" width="8.88671875" style="6"/>
    <col min="3882" max="3882" width="11.6640625" style="6" bestFit="1" customWidth="1"/>
    <col min="3883" max="4102" width="8.88671875" style="6"/>
    <col min="4103" max="4103" width="21.5546875" style="6" customWidth="1"/>
    <col min="4104" max="4104" width="11.33203125" style="6" bestFit="1" customWidth="1"/>
    <col min="4105" max="4105" width="9.44140625" style="6" customWidth="1"/>
    <col min="4106" max="4106" width="8.88671875" style="6"/>
    <col min="4107" max="4110" width="8.109375" style="6" customWidth="1"/>
    <col min="4111" max="4111" width="8.6640625" style="6" customWidth="1"/>
    <col min="4112" max="4112" width="8.109375" style="6" customWidth="1"/>
    <col min="4113" max="4113" width="11.44140625" style="6" bestFit="1" customWidth="1"/>
    <col min="4114" max="4114" width="10.33203125" style="6" customWidth="1"/>
    <col min="4115" max="4116" width="10.33203125" style="6" bestFit="1" customWidth="1"/>
    <col min="4117" max="4120" width="10.33203125" style="6" customWidth="1"/>
    <col min="4121" max="4121" width="8.88671875" style="6"/>
    <col min="4122" max="4131" width="0" style="6" hidden="1" customWidth="1"/>
    <col min="4132" max="4132" width="9.88671875" style="6" bestFit="1" customWidth="1"/>
    <col min="4133" max="4133" width="11.5546875" style="6" bestFit="1" customWidth="1"/>
    <col min="4134" max="4134" width="7.88671875" style="6" customWidth="1"/>
    <col min="4135" max="4136" width="0" style="6" hidden="1" customWidth="1"/>
    <col min="4137" max="4137" width="8.88671875" style="6"/>
    <col min="4138" max="4138" width="11.6640625" style="6" bestFit="1" customWidth="1"/>
    <col min="4139" max="4358" width="8.88671875" style="6"/>
    <col min="4359" max="4359" width="21.5546875" style="6" customWidth="1"/>
    <col min="4360" max="4360" width="11.33203125" style="6" bestFit="1" customWidth="1"/>
    <col min="4361" max="4361" width="9.44140625" style="6" customWidth="1"/>
    <col min="4362" max="4362" width="8.88671875" style="6"/>
    <col min="4363" max="4366" width="8.109375" style="6" customWidth="1"/>
    <col min="4367" max="4367" width="8.6640625" style="6" customWidth="1"/>
    <col min="4368" max="4368" width="8.109375" style="6" customWidth="1"/>
    <col min="4369" max="4369" width="11.44140625" style="6" bestFit="1" customWidth="1"/>
    <col min="4370" max="4370" width="10.33203125" style="6" customWidth="1"/>
    <col min="4371" max="4372" width="10.33203125" style="6" bestFit="1" customWidth="1"/>
    <col min="4373" max="4376" width="10.33203125" style="6" customWidth="1"/>
    <col min="4377" max="4377" width="8.88671875" style="6"/>
    <col min="4378" max="4387" width="0" style="6" hidden="1" customWidth="1"/>
    <col min="4388" max="4388" width="9.88671875" style="6" bestFit="1" customWidth="1"/>
    <col min="4389" max="4389" width="11.5546875" style="6" bestFit="1" customWidth="1"/>
    <col min="4390" max="4390" width="7.88671875" style="6" customWidth="1"/>
    <col min="4391" max="4392" width="0" style="6" hidden="1" customWidth="1"/>
    <col min="4393" max="4393" width="8.88671875" style="6"/>
    <col min="4394" max="4394" width="11.6640625" style="6" bestFit="1" customWidth="1"/>
    <col min="4395" max="4614" width="8.88671875" style="6"/>
    <col min="4615" max="4615" width="21.5546875" style="6" customWidth="1"/>
    <col min="4616" max="4616" width="11.33203125" style="6" bestFit="1" customWidth="1"/>
    <col min="4617" max="4617" width="9.44140625" style="6" customWidth="1"/>
    <col min="4618" max="4618" width="8.88671875" style="6"/>
    <col min="4619" max="4622" width="8.109375" style="6" customWidth="1"/>
    <col min="4623" max="4623" width="8.6640625" style="6" customWidth="1"/>
    <col min="4624" max="4624" width="8.109375" style="6" customWidth="1"/>
    <col min="4625" max="4625" width="11.44140625" style="6" bestFit="1" customWidth="1"/>
    <col min="4626" max="4626" width="10.33203125" style="6" customWidth="1"/>
    <col min="4627" max="4628" width="10.33203125" style="6" bestFit="1" customWidth="1"/>
    <col min="4629" max="4632" width="10.33203125" style="6" customWidth="1"/>
    <col min="4633" max="4633" width="8.88671875" style="6"/>
    <col min="4634" max="4643" width="0" style="6" hidden="1" customWidth="1"/>
    <col min="4644" max="4644" width="9.88671875" style="6" bestFit="1" customWidth="1"/>
    <col min="4645" max="4645" width="11.5546875" style="6" bestFit="1" customWidth="1"/>
    <col min="4646" max="4646" width="7.88671875" style="6" customWidth="1"/>
    <col min="4647" max="4648" width="0" style="6" hidden="1" customWidth="1"/>
    <col min="4649" max="4649" width="8.88671875" style="6"/>
    <col min="4650" max="4650" width="11.6640625" style="6" bestFit="1" customWidth="1"/>
    <col min="4651" max="4870" width="8.88671875" style="6"/>
    <col min="4871" max="4871" width="21.5546875" style="6" customWidth="1"/>
    <col min="4872" max="4872" width="11.33203125" style="6" bestFit="1" customWidth="1"/>
    <col min="4873" max="4873" width="9.44140625" style="6" customWidth="1"/>
    <col min="4874" max="4874" width="8.88671875" style="6"/>
    <col min="4875" max="4878" width="8.109375" style="6" customWidth="1"/>
    <col min="4879" max="4879" width="8.6640625" style="6" customWidth="1"/>
    <col min="4880" max="4880" width="8.109375" style="6" customWidth="1"/>
    <col min="4881" max="4881" width="11.44140625" style="6" bestFit="1" customWidth="1"/>
    <col min="4882" max="4882" width="10.33203125" style="6" customWidth="1"/>
    <col min="4883" max="4884" width="10.33203125" style="6" bestFit="1" customWidth="1"/>
    <col min="4885" max="4888" width="10.33203125" style="6" customWidth="1"/>
    <col min="4889" max="4889" width="8.88671875" style="6"/>
    <col min="4890" max="4899" width="0" style="6" hidden="1" customWidth="1"/>
    <col min="4900" max="4900" width="9.88671875" style="6" bestFit="1" customWidth="1"/>
    <col min="4901" max="4901" width="11.5546875" style="6" bestFit="1" customWidth="1"/>
    <col min="4902" max="4902" width="7.88671875" style="6" customWidth="1"/>
    <col min="4903" max="4904" width="0" style="6" hidden="1" customWidth="1"/>
    <col min="4905" max="4905" width="8.88671875" style="6"/>
    <col min="4906" max="4906" width="11.6640625" style="6" bestFit="1" customWidth="1"/>
    <col min="4907" max="5126" width="8.88671875" style="6"/>
    <col min="5127" max="5127" width="21.5546875" style="6" customWidth="1"/>
    <col min="5128" max="5128" width="11.33203125" style="6" bestFit="1" customWidth="1"/>
    <col min="5129" max="5129" width="9.44140625" style="6" customWidth="1"/>
    <col min="5130" max="5130" width="8.88671875" style="6"/>
    <col min="5131" max="5134" width="8.109375" style="6" customWidth="1"/>
    <col min="5135" max="5135" width="8.6640625" style="6" customWidth="1"/>
    <col min="5136" max="5136" width="8.109375" style="6" customWidth="1"/>
    <col min="5137" max="5137" width="11.44140625" style="6" bestFit="1" customWidth="1"/>
    <col min="5138" max="5138" width="10.33203125" style="6" customWidth="1"/>
    <col min="5139" max="5140" width="10.33203125" style="6" bestFit="1" customWidth="1"/>
    <col min="5141" max="5144" width="10.33203125" style="6" customWidth="1"/>
    <col min="5145" max="5145" width="8.88671875" style="6"/>
    <col min="5146" max="5155" width="0" style="6" hidden="1" customWidth="1"/>
    <col min="5156" max="5156" width="9.88671875" style="6" bestFit="1" customWidth="1"/>
    <col min="5157" max="5157" width="11.5546875" style="6" bestFit="1" customWidth="1"/>
    <col min="5158" max="5158" width="7.88671875" style="6" customWidth="1"/>
    <col min="5159" max="5160" width="0" style="6" hidden="1" customWidth="1"/>
    <col min="5161" max="5161" width="8.88671875" style="6"/>
    <col min="5162" max="5162" width="11.6640625" style="6" bestFit="1" customWidth="1"/>
    <col min="5163" max="5382" width="8.88671875" style="6"/>
    <col min="5383" max="5383" width="21.5546875" style="6" customWidth="1"/>
    <col min="5384" max="5384" width="11.33203125" style="6" bestFit="1" customWidth="1"/>
    <col min="5385" max="5385" width="9.44140625" style="6" customWidth="1"/>
    <col min="5386" max="5386" width="8.88671875" style="6"/>
    <col min="5387" max="5390" width="8.109375" style="6" customWidth="1"/>
    <col min="5391" max="5391" width="8.6640625" style="6" customWidth="1"/>
    <col min="5392" max="5392" width="8.109375" style="6" customWidth="1"/>
    <col min="5393" max="5393" width="11.44140625" style="6" bestFit="1" customWidth="1"/>
    <col min="5394" max="5394" width="10.33203125" style="6" customWidth="1"/>
    <col min="5395" max="5396" width="10.33203125" style="6" bestFit="1" customWidth="1"/>
    <col min="5397" max="5400" width="10.33203125" style="6" customWidth="1"/>
    <col min="5401" max="5401" width="8.88671875" style="6"/>
    <col min="5402" max="5411" width="0" style="6" hidden="1" customWidth="1"/>
    <col min="5412" max="5412" width="9.88671875" style="6" bestFit="1" customWidth="1"/>
    <col min="5413" max="5413" width="11.5546875" style="6" bestFit="1" customWidth="1"/>
    <col min="5414" max="5414" width="7.88671875" style="6" customWidth="1"/>
    <col min="5415" max="5416" width="0" style="6" hidden="1" customWidth="1"/>
    <col min="5417" max="5417" width="8.88671875" style="6"/>
    <col min="5418" max="5418" width="11.6640625" style="6" bestFit="1" customWidth="1"/>
    <col min="5419" max="5638" width="8.88671875" style="6"/>
    <col min="5639" max="5639" width="21.5546875" style="6" customWidth="1"/>
    <col min="5640" max="5640" width="11.33203125" style="6" bestFit="1" customWidth="1"/>
    <col min="5641" max="5641" width="9.44140625" style="6" customWidth="1"/>
    <col min="5642" max="5642" width="8.88671875" style="6"/>
    <col min="5643" max="5646" width="8.109375" style="6" customWidth="1"/>
    <col min="5647" max="5647" width="8.6640625" style="6" customWidth="1"/>
    <col min="5648" max="5648" width="8.109375" style="6" customWidth="1"/>
    <col min="5649" max="5649" width="11.44140625" style="6" bestFit="1" customWidth="1"/>
    <col min="5650" max="5650" width="10.33203125" style="6" customWidth="1"/>
    <col min="5651" max="5652" width="10.33203125" style="6" bestFit="1" customWidth="1"/>
    <col min="5653" max="5656" width="10.33203125" style="6" customWidth="1"/>
    <col min="5657" max="5657" width="8.88671875" style="6"/>
    <col min="5658" max="5667" width="0" style="6" hidden="1" customWidth="1"/>
    <col min="5668" max="5668" width="9.88671875" style="6" bestFit="1" customWidth="1"/>
    <col min="5669" max="5669" width="11.5546875" style="6" bestFit="1" customWidth="1"/>
    <col min="5670" max="5670" width="7.88671875" style="6" customWidth="1"/>
    <col min="5671" max="5672" width="0" style="6" hidden="1" customWidth="1"/>
    <col min="5673" max="5673" width="8.88671875" style="6"/>
    <col min="5674" max="5674" width="11.6640625" style="6" bestFit="1" customWidth="1"/>
    <col min="5675" max="5894" width="8.88671875" style="6"/>
    <col min="5895" max="5895" width="21.5546875" style="6" customWidth="1"/>
    <col min="5896" max="5896" width="11.33203125" style="6" bestFit="1" customWidth="1"/>
    <col min="5897" max="5897" width="9.44140625" style="6" customWidth="1"/>
    <col min="5898" max="5898" width="8.88671875" style="6"/>
    <col min="5899" max="5902" width="8.109375" style="6" customWidth="1"/>
    <col min="5903" max="5903" width="8.6640625" style="6" customWidth="1"/>
    <col min="5904" max="5904" width="8.109375" style="6" customWidth="1"/>
    <col min="5905" max="5905" width="11.44140625" style="6" bestFit="1" customWidth="1"/>
    <col min="5906" max="5906" width="10.33203125" style="6" customWidth="1"/>
    <col min="5907" max="5908" width="10.33203125" style="6" bestFit="1" customWidth="1"/>
    <col min="5909" max="5912" width="10.33203125" style="6" customWidth="1"/>
    <col min="5913" max="5913" width="8.88671875" style="6"/>
    <col min="5914" max="5923" width="0" style="6" hidden="1" customWidth="1"/>
    <col min="5924" max="5924" width="9.88671875" style="6" bestFit="1" customWidth="1"/>
    <col min="5925" max="5925" width="11.5546875" style="6" bestFit="1" customWidth="1"/>
    <col min="5926" max="5926" width="7.88671875" style="6" customWidth="1"/>
    <col min="5927" max="5928" width="0" style="6" hidden="1" customWidth="1"/>
    <col min="5929" max="5929" width="8.88671875" style="6"/>
    <col min="5930" max="5930" width="11.6640625" style="6" bestFit="1" customWidth="1"/>
    <col min="5931" max="6150" width="8.88671875" style="6"/>
    <col min="6151" max="6151" width="21.5546875" style="6" customWidth="1"/>
    <col min="6152" max="6152" width="11.33203125" style="6" bestFit="1" customWidth="1"/>
    <col min="6153" max="6153" width="9.44140625" style="6" customWidth="1"/>
    <col min="6154" max="6154" width="8.88671875" style="6"/>
    <col min="6155" max="6158" width="8.109375" style="6" customWidth="1"/>
    <col min="6159" max="6159" width="8.6640625" style="6" customWidth="1"/>
    <col min="6160" max="6160" width="8.109375" style="6" customWidth="1"/>
    <col min="6161" max="6161" width="11.44140625" style="6" bestFit="1" customWidth="1"/>
    <col min="6162" max="6162" width="10.33203125" style="6" customWidth="1"/>
    <col min="6163" max="6164" width="10.33203125" style="6" bestFit="1" customWidth="1"/>
    <col min="6165" max="6168" width="10.33203125" style="6" customWidth="1"/>
    <col min="6169" max="6169" width="8.88671875" style="6"/>
    <col min="6170" max="6179" width="0" style="6" hidden="1" customWidth="1"/>
    <col min="6180" max="6180" width="9.88671875" style="6" bestFit="1" customWidth="1"/>
    <col min="6181" max="6181" width="11.5546875" style="6" bestFit="1" customWidth="1"/>
    <col min="6182" max="6182" width="7.88671875" style="6" customWidth="1"/>
    <col min="6183" max="6184" width="0" style="6" hidden="1" customWidth="1"/>
    <col min="6185" max="6185" width="8.88671875" style="6"/>
    <col min="6186" max="6186" width="11.6640625" style="6" bestFit="1" customWidth="1"/>
    <col min="6187" max="6406" width="8.88671875" style="6"/>
    <col min="6407" max="6407" width="21.5546875" style="6" customWidth="1"/>
    <col min="6408" max="6408" width="11.33203125" style="6" bestFit="1" customWidth="1"/>
    <col min="6409" max="6409" width="9.44140625" style="6" customWidth="1"/>
    <col min="6410" max="6410" width="8.88671875" style="6"/>
    <col min="6411" max="6414" width="8.109375" style="6" customWidth="1"/>
    <col min="6415" max="6415" width="8.6640625" style="6" customWidth="1"/>
    <col min="6416" max="6416" width="8.109375" style="6" customWidth="1"/>
    <col min="6417" max="6417" width="11.44140625" style="6" bestFit="1" customWidth="1"/>
    <col min="6418" max="6418" width="10.33203125" style="6" customWidth="1"/>
    <col min="6419" max="6420" width="10.33203125" style="6" bestFit="1" customWidth="1"/>
    <col min="6421" max="6424" width="10.33203125" style="6" customWidth="1"/>
    <col min="6425" max="6425" width="8.88671875" style="6"/>
    <col min="6426" max="6435" width="0" style="6" hidden="1" customWidth="1"/>
    <col min="6436" max="6436" width="9.88671875" style="6" bestFit="1" customWidth="1"/>
    <col min="6437" max="6437" width="11.5546875" style="6" bestFit="1" customWidth="1"/>
    <col min="6438" max="6438" width="7.88671875" style="6" customWidth="1"/>
    <col min="6439" max="6440" width="0" style="6" hidden="1" customWidth="1"/>
    <col min="6441" max="6441" width="8.88671875" style="6"/>
    <col min="6442" max="6442" width="11.6640625" style="6" bestFit="1" customWidth="1"/>
    <col min="6443" max="6662" width="8.88671875" style="6"/>
    <col min="6663" max="6663" width="21.5546875" style="6" customWidth="1"/>
    <col min="6664" max="6664" width="11.33203125" style="6" bestFit="1" customWidth="1"/>
    <col min="6665" max="6665" width="9.44140625" style="6" customWidth="1"/>
    <col min="6666" max="6666" width="8.88671875" style="6"/>
    <col min="6667" max="6670" width="8.109375" style="6" customWidth="1"/>
    <col min="6671" max="6671" width="8.6640625" style="6" customWidth="1"/>
    <col min="6672" max="6672" width="8.109375" style="6" customWidth="1"/>
    <col min="6673" max="6673" width="11.44140625" style="6" bestFit="1" customWidth="1"/>
    <col min="6674" max="6674" width="10.33203125" style="6" customWidth="1"/>
    <col min="6675" max="6676" width="10.33203125" style="6" bestFit="1" customWidth="1"/>
    <col min="6677" max="6680" width="10.33203125" style="6" customWidth="1"/>
    <col min="6681" max="6681" width="8.88671875" style="6"/>
    <col min="6682" max="6691" width="0" style="6" hidden="1" customWidth="1"/>
    <col min="6692" max="6692" width="9.88671875" style="6" bestFit="1" customWidth="1"/>
    <col min="6693" max="6693" width="11.5546875" style="6" bestFit="1" customWidth="1"/>
    <col min="6694" max="6694" width="7.88671875" style="6" customWidth="1"/>
    <col min="6695" max="6696" width="0" style="6" hidden="1" customWidth="1"/>
    <col min="6697" max="6697" width="8.88671875" style="6"/>
    <col min="6698" max="6698" width="11.6640625" style="6" bestFit="1" customWidth="1"/>
    <col min="6699" max="6918" width="8.88671875" style="6"/>
    <col min="6919" max="6919" width="21.5546875" style="6" customWidth="1"/>
    <col min="6920" max="6920" width="11.33203125" style="6" bestFit="1" customWidth="1"/>
    <col min="6921" max="6921" width="9.44140625" style="6" customWidth="1"/>
    <col min="6922" max="6922" width="8.88671875" style="6"/>
    <col min="6923" max="6926" width="8.109375" style="6" customWidth="1"/>
    <col min="6927" max="6927" width="8.6640625" style="6" customWidth="1"/>
    <col min="6928" max="6928" width="8.109375" style="6" customWidth="1"/>
    <col min="6929" max="6929" width="11.44140625" style="6" bestFit="1" customWidth="1"/>
    <col min="6930" max="6930" width="10.33203125" style="6" customWidth="1"/>
    <col min="6931" max="6932" width="10.33203125" style="6" bestFit="1" customWidth="1"/>
    <col min="6933" max="6936" width="10.33203125" style="6" customWidth="1"/>
    <col min="6937" max="6937" width="8.88671875" style="6"/>
    <col min="6938" max="6947" width="0" style="6" hidden="1" customWidth="1"/>
    <col min="6948" max="6948" width="9.88671875" style="6" bestFit="1" customWidth="1"/>
    <col min="6949" max="6949" width="11.5546875" style="6" bestFit="1" customWidth="1"/>
    <col min="6950" max="6950" width="7.88671875" style="6" customWidth="1"/>
    <col min="6951" max="6952" width="0" style="6" hidden="1" customWidth="1"/>
    <col min="6953" max="6953" width="8.88671875" style="6"/>
    <col min="6954" max="6954" width="11.6640625" style="6" bestFit="1" customWidth="1"/>
    <col min="6955" max="7174" width="8.88671875" style="6"/>
    <col min="7175" max="7175" width="21.5546875" style="6" customWidth="1"/>
    <col min="7176" max="7176" width="11.33203125" style="6" bestFit="1" customWidth="1"/>
    <col min="7177" max="7177" width="9.44140625" style="6" customWidth="1"/>
    <col min="7178" max="7178" width="8.88671875" style="6"/>
    <col min="7179" max="7182" width="8.109375" style="6" customWidth="1"/>
    <col min="7183" max="7183" width="8.6640625" style="6" customWidth="1"/>
    <col min="7184" max="7184" width="8.109375" style="6" customWidth="1"/>
    <col min="7185" max="7185" width="11.44140625" style="6" bestFit="1" customWidth="1"/>
    <col min="7186" max="7186" width="10.33203125" style="6" customWidth="1"/>
    <col min="7187" max="7188" width="10.33203125" style="6" bestFit="1" customWidth="1"/>
    <col min="7189" max="7192" width="10.33203125" style="6" customWidth="1"/>
    <col min="7193" max="7193" width="8.88671875" style="6"/>
    <col min="7194" max="7203" width="0" style="6" hidden="1" customWidth="1"/>
    <col min="7204" max="7204" width="9.88671875" style="6" bestFit="1" customWidth="1"/>
    <col min="7205" max="7205" width="11.5546875" style="6" bestFit="1" customWidth="1"/>
    <col min="7206" max="7206" width="7.88671875" style="6" customWidth="1"/>
    <col min="7207" max="7208" width="0" style="6" hidden="1" customWidth="1"/>
    <col min="7209" max="7209" width="8.88671875" style="6"/>
    <col min="7210" max="7210" width="11.6640625" style="6" bestFit="1" customWidth="1"/>
    <col min="7211" max="7430" width="8.88671875" style="6"/>
    <col min="7431" max="7431" width="21.5546875" style="6" customWidth="1"/>
    <col min="7432" max="7432" width="11.33203125" style="6" bestFit="1" customWidth="1"/>
    <col min="7433" max="7433" width="9.44140625" style="6" customWidth="1"/>
    <col min="7434" max="7434" width="8.88671875" style="6"/>
    <col min="7435" max="7438" width="8.109375" style="6" customWidth="1"/>
    <col min="7439" max="7439" width="8.6640625" style="6" customWidth="1"/>
    <col min="7440" max="7440" width="8.109375" style="6" customWidth="1"/>
    <col min="7441" max="7441" width="11.44140625" style="6" bestFit="1" customWidth="1"/>
    <col min="7442" max="7442" width="10.33203125" style="6" customWidth="1"/>
    <col min="7443" max="7444" width="10.33203125" style="6" bestFit="1" customWidth="1"/>
    <col min="7445" max="7448" width="10.33203125" style="6" customWidth="1"/>
    <col min="7449" max="7449" width="8.88671875" style="6"/>
    <col min="7450" max="7459" width="0" style="6" hidden="1" customWidth="1"/>
    <col min="7460" max="7460" width="9.88671875" style="6" bestFit="1" customWidth="1"/>
    <col min="7461" max="7461" width="11.5546875" style="6" bestFit="1" customWidth="1"/>
    <col min="7462" max="7462" width="7.88671875" style="6" customWidth="1"/>
    <col min="7463" max="7464" width="0" style="6" hidden="1" customWidth="1"/>
    <col min="7465" max="7465" width="8.88671875" style="6"/>
    <col min="7466" max="7466" width="11.6640625" style="6" bestFit="1" customWidth="1"/>
    <col min="7467" max="7686" width="8.88671875" style="6"/>
    <col min="7687" max="7687" width="21.5546875" style="6" customWidth="1"/>
    <col min="7688" max="7688" width="11.33203125" style="6" bestFit="1" customWidth="1"/>
    <col min="7689" max="7689" width="9.44140625" style="6" customWidth="1"/>
    <col min="7690" max="7690" width="8.88671875" style="6"/>
    <col min="7691" max="7694" width="8.109375" style="6" customWidth="1"/>
    <col min="7695" max="7695" width="8.6640625" style="6" customWidth="1"/>
    <col min="7696" max="7696" width="8.109375" style="6" customWidth="1"/>
    <col min="7697" max="7697" width="11.44140625" style="6" bestFit="1" customWidth="1"/>
    <col min="7698" max="7698" width="10.33203125" style="6" customWidth="1"/>
    <col min="7699" max="7700" width="10.33203125" style="6" bestFit="1" customWidth="1"/>
    <col min="7701" max="7704" width="10.33203125" style="6" customWidth="1"/>
    <col min="7705" max="7705" width="8.88671875" style="6"/>
    <col min="7706" max="7715" width="0" style="6" hidden="1" customWidth="1"/>
    <col min="7716" max="7716" width="9.88671875" style="6" bestFit="1" customWidth="1"/>
    <col min="7717" max="7717" width="11.5546875" style="6" bestFit="1" customWidth="1"/>
    <col min="7718" max="7718" width="7.88671875" style="6" customWidth="1"/>
    <col min="7719" max="7720" width="0" style="6" hidden="1" customWidth="1"/>
    <col min="7721" max="7721" width="8.88671875" style="6"/>
    <col min="7722" max="7722" width="11.6640625" style="6" bestFit="1" customWidth="1"/>
    <col min="7723" max="7942" width="8.88671875" style="6"/>
    <col min="7943" max="7943" width="21.5546875" style="6" customWidth="1"/>
    <col min="7944" max="7944" width="11.33203125" style="6" bestFit="1" customWidth="1"/>
    <col min="7945" max="7945" width="9.44140625" style="6" customWidth="1"/>
    <col min="7946" max="7946" width="8.88671875" style="6"/>
    <col min="7947" max="7950" width="8.109375" style="6" customWidth="1"/>
    <col min="7951" max="7951" width="8.6640625" style="6" customWidth="1"/>
    <col min="7952" max="7952" width="8.109375" style="6" customWidth="1"/>
    <col min="7953" max="7953" width="11.44140625" style="6" bestFit="1" customWidth="1"/>
    <col min="7954" max="7954" width="10.33203125" style="6" customWidth="1"/>
    <col min="7955" max="7956" width="10.33203125" style="6" bestFit="1" customWidth="1"/>
    <col min="7957" max="7960" width="10.33203125" style="6" customWidth="1"/>
    <col min="7961" max="7961" width="8.88671875" style="6"/>
    <col min="7962" max="7971" width="0" style="6" hidden="1" customWidth="1"/>
    <col min="7972" max="7972" width="9.88671875" style="6" bestFit="1" customWidth="1"/>
    <col min="7973" max="7973" width="11.5546875" style="6" bestFit="1" customWidth="1"/>
    <col min="7974" max="7974" width="7.88671875" style="6" customWidth="1"/>
    <col min="7975" max="7976" width="0" style="6" hidden="1" customWidth="1"/>
    <col min="7977" max="7977" width="8.88671875" style="6"/>
    <col min="7978" max="7978" width="11.6640625" style="6" bestFit="1" customWidth="1"/>
    <col min="7979" max="8198" width="8.88671875" style="6"/>
    <col min="8199" max="8199" width="21.5546875" style="6" customWidth="1"/>
    <col min="8200" max="8200" width="11.33203125" style="6" bestFit="1" customWidth="1"/>
    <col min="8201" max="8201" width="9.44140625" style="6" customWidth="1"/>
    <col min="8202" max="8202" width="8.88671875" style="6"/>
    <col min="8203" max="8206" width="8.109375" style="6" customWidth="1"/>
    <col min="8207" max="8207" width="8.6640625" style="6" customWidth="1"/>
    <col min="8208" max="8208" width="8.109375" style="6" customWidth="1"/>
    <col min="8209" max="8209" width="11.44140625" style="6" bestFit="1" customWidth="1"/>
    <col min="8210" max="8210" width="10.33203125" style="6" customWidth="1"/>
    <col min="8211" max="8212" width="10.33203125" style="6" bestFit="1" customWidth="1"/>
    <col min="8213" max="8216" width="10.33203125" style="6" customWidth="1"/>
    <col min="8217" max="8217" width="8.88671875" style="6"/>
    <col min="8218" max="8227" width="0" style="6" hidden="1" customWidth="1"/>
    <col min="8228" max="8228" width="9.88671875" style="6" bestFit="1" customWidth="1"/>
    <col min="8229" max="8229" width="11.5546875" style="6" bestFit="1" customWidth="1"/>
    <col min="8230" max="8230" width="7.88671875" style="6" customWidth="1"/>
    <col min="8231" max="8232" width="0" style="6" hidden="1" customWidth="1"/>
    <col min="8233" max="8233" width="8.88671875" style="6"/>
    <col min="8234" max="8234" width="11.6640625" style="6" bestFit="1" customWidth="1"/>
    <col min="8235" max="8454" width="8.88671875" style="6"/>
    <col min="8455" max="8455" width="21.5546875" style="6" customWidth="1"/>
    <col min="8456" max="8456" width="11.33203125" style="6" bestFit="1" customWidth="1"/>
    <col min="8457" max="8457" width="9.44140625" style="6" customWidth="1"/>
    <col min="8458" max="8458" width="8.88671875" style="6"/>
    <col min="8459" max="8462" width="8.109375" style="6" customWidth="1"/>
    <col min="8463" max="8463" width="8.6640625" style="6" customWidth="1"/>
    <col min="8464" max="8464" width="8.109375" style="6" customWidth="1"/>
    <col min="8465" max="8465" width="11.44140625" style="6" bestFit="1" customWidth="1"/>
    <col min="8466" max="8466" width="10.33203125" style="6" customWidth="1"/>
    <col min="8467" max="8468" width="10.33203125" style="6" bestFit="1" customWidth="1"/>
    <col min="8469" max="8472" width="10.33203125" style="6" customWidth="1"/>
    <col min="8473" max="8473" width="8.88671875" style="6"/>
    <col min="8474" max="8483" width="0" style="6" hidden="1" customWidth="1"/>
    <col min="8484" max="8484" width="9.88671875" style="6" bestFit="1" customWidth="1"/>
    <col min="8485" max="8485" width="11.5546875" style="6" bestFit="1" customWidth="1"/>
    <col min="8486" max="8486" width="7.88671875" style="6" customWidth="1"/>
    <col min="8487" max="8488" width="0" style="6" hidden="1" customWidth="1"/>
    <col min="8489" max="8489" width="8.88671875" style="6"/>
    <col min="8490" max="8490" width="11.6640625" style="6" bestFit="1" customWidth="1"/>
    <col min="8491" max="8710" width="8.88671875" style="6"/>
    <col min="8711" max="8711" width="21.5546875" style="6" customWidth="1"/>
    <col min="8712" max="8712" width="11.33203125" style="6" bestFit="1" customWidth="1"/>
    <col min="8713" max="8713" width="9.44140625" style="6" customWidth="1"/>
    <col min="8714" max="8714" width="8.88671875" style="6"/>
    <col min="8715" max="8718" width="8.109375" style="6" customWidth="1"/>
    <col min="8719" max="8719" width="8.6640625" style="6" customWidth="1"/>
    <col min="8720" max="8720" width="8.109375" style="6" customWidth="1"/>
    <col min="8721" max="8721" width="11.44140625" style="6" bestFit="1" customWidth="1"/>
    <col min="8722" max="8722" width="10.33203125" style="6" customWidth="1"/>
    <col min="8723" max="8724" width="10.33203125" style="6" bestFit="1" customWidth="1"/>
    <col min="8725" max="8728" width="10.33203125" style="6" customWidth="1"/>
    <col min="8729" max="8729" width="8.88671875" style="6"/>
    <col min="8730" max="8739" width="0" style="6" hidden="1" customWidth="1"/>
    <col min="8740" max="8740" width="9.88671875" style="6" bestFit="1" customWidth="1"/>
    <col min="8741" max="8741" width="11.5546875" style="6" bestFit="1" customWidth="1"/>
    <col min="8742" max="8742" width="7.88671875" style="6" customWidth="1"/>
    <col min="8743" max="8744" width="0" style="6" hidden="1" customWidth="1"/>
    <col min="8745" max="8745" width="8.88671875" style="6"/>
    <col min="8746" max="8746" width="11.6640625" style="6" bestFit="1" customWidth="1"/>
    <col min="8747" max="8966" width="8.88671875" style="6"/>
    <col min="8967" max="8967" width="21.5546875" style="6" customWidth="1"/>
    <col min="8968" max="8968" width="11.33203125" style="6" bestFit="1" customWidth="1"/>
    <col min="8969" max="8969" width="9.44140625" style="6" customWidth="1"/>
    <col min="8970" max="8970" width="8.88671875" style="6"/>
    <col min="8971" max="8974" width="8.109375" style="6" customWidth="1"/>
    <col min="8975" max="8975" width="8.6640625" style="6" customWidth="1"/>
    <col min="8976" max="8976" width="8.109375" style="6" customWidth="1"/>
    <col min="8977" max="8977" width="11.44140625" style="6" bestFit="1" customWidth="1"/>
    <col min="8978" max="8978" width="10.33203125" style="6" customWidth="1"/>
    <col min="8979" max="8980" width="10.33203125" style="6" bestFit="1" customWidth="1"/>
    <col min="8981" max="8984" width="10.33203125" style="6" customWidth="1"/>
    <col min="8985" max="8985" width="8.88671875" style="6"/>
    <col min="8986" max="8995" width="0" style="6" hidden="1" customWidth="1"/>
    <col min="8996" max="8996" width="9.88671875" style="6" bestFit="1" customWidth="1"/>
    <col min="8997" max="8997" width="11.5546875" style="6" bestFit="1" customWidth="1"/>
    <col min="8998" max="8998" width="7.88671875" style="6" customWidth="1"/>
    <col min="8999" max="9000" width="0" style="6" hidden="1" customWidth="1"/>
    <col min="9001" max="9001" width="8.88671875" style="6"/>
    <col min="9002" max="9002" width="11.6640625" style="6" bestFit="1" customWidth="1"/>
    <col min="9003" max="9222" width="8.88671875" style="6"/>
    <col min="9223" max="9223" width="21.5546875" style="6" customWidth="1"/>
    <col min="9224" max="9224" width="11.33203125" style="6" bestFit="1" customWidth="1"/>
    <col min="9225" max="9225" width="9.44140625" style="6" customWidth="1"/>
    <col min="9226" max="9226" width="8.88671875" style="6"/>
    <col min="9227" max="9230" width="8.109375" style="6" customWidth="1"/>
    <col min="9231" max="9231" width="8.6640625" style="6" customWidth="1"/>
    <col min="9232" max="9232" width="8.109375" style="6" customWidth="1"/>
    <col min="9233" max="9233" width="11.44140625" style="6" bestFit="1" customWidth="1"/>
    <col min="9234" max="9234" width="10.33203125" style="6" customWidth="1"/>
    <col min="9235" max="9236" width="10.33203125" style="6" bestFit="1" customWidth="1"/>
    <col min="9237" max="9240" width="10.33203125" style="6" customWidth="1"/>
    <col min="9241" max="9241" width="8.88671875" style="6"/>
    <col min="9242" max="9251" width="0" style="6" hidden="1" customWidth="1"/>
    <col min="9252" max="9252" width="9.88671875" style="6" bestFit="1" customWidth="1"/>
    <col min="9253" max="9253" width="11.5546875" style="6" bestFit="1" customWidth="1"/>
    <col min="9254" max="9254" width="7.88671875" style="6" customWidth="1"/>
    <col min="9255" max="9256" width="0" style="6" hidden="1" customWidth="1"/>
    <col min="9257" max="9257" width="8.88671875" style="6"/>
    <col min="9258" max="9258" width="11.6640625" style="6" bestFit="1" customWidth="1"/>
    <col min="9259" max="9478" width="8.88671875" style="6"/>
    <col min="9479" max="9479" width="21.5546875" style="6" customWidth="1"/>
    <col min="9480" max="9480" width="11.33203125" style="6" bestFit="1" customWidth="1"/>
    <col min="9481" max="9481" width="9.44140625" style="6" customWidth="1"/>
    <col min="9482" max="9482" width="8.88671875" style="6"/>
    <col min="9483" max="9486" width="8.109375" style="6" customWidth="1"/>
    <col min="9487" max="9487" width="8.6640625" style="6" customWidth="1"/>
    <col min="9488" max="9488" width="8.109375" style="6" customWidth="1"/>
    <col min="9489" max="9489" width="11.44140625" style="6" bestFit="1" customWidth="1"/>
    <col min="9490" max="9490" width="10.33203125" style="6" customWidth="1"/>
    <col min="9491" max="9492" width="10.33203125" style="6" bestFit="1" customWidth="1"/>
    <col min="9493" max="9496" width="10.33203125" style="6" customWidth="1"/>
    <col min="9497" max="9497" width="8.88671875" style="6"/>
    <col min="9498" max="9507" width="0" style="6" hidden="1" customWidth="1"/>
    <col min="9508" max="9508" width="9.88671875" style="6" bestFit="1" customWidth="1"/>
    <col min="9509" max="9509" width="11.5546875" style="6" bestFit="1" customWidth="1"/>
    <col min="9510" max="9510" width="7.88671875" style="6" customWidth="1"/>
    <col min="9511" max="9512" width="0" style="6" hidden="1" customWidth="1"/>
    <col min="9513" max="9513" width="8.88671875" style="6"/>
    <col min="9514" max="9514" width="11.6640625" style="6" bestFit="1" customWidth="1"/>
    <col min="9515" max="9734" width="8.88671875" style="6"/>
    <col min="9735" max="9735" width="21.5546875" style="6" customWidth="1"/>
    <col min="9736" max="9736" width="11.33203125" style="6" bestFit="1" customWidth="1"/>
    <col min="9737" max="9737" width="9.44140625" style="6" customWidth="1"/>
    <col min="9738" max="9738" width="8.88671875" style="6"/>
    <col min="9739" max="9742" width="8.109375" style="6" customWidth="1"/>
    <col min="9743" max="9743" width="8.6640625" style="6" customWidth="1"/>
    <col min="9744" max="9744" width="8.109375" style="6" customWidth="1"/>
    <col min="9745" max="9745" width="11.44140625" style="6" bestFit="1" customWidth="1"/>
    <col min="9746" max="9746" width="10.33203125" style="6" customWidth="1"/>
    <col min="9747" max="9748" width="10.33203125" style="6" bestFit="1" customWidth="1"/>
    <col min="9749" max="9752" width="10.33203125" style="6" customWidth="1"/>
    <col min="9753" max="9753" width="8.88671875" style="6"/>
    <col min="9754" max="9763" width="0" style="6" hidden="1" customWidth="1"/>
    <col min="9764" max="9764" width="9.88671875" style="6" bestFit="1" customWidth="1"/>
    <col min="9765" max="9765" width="11.5546875" style="6" bestFit="1" customWidth="1"/>
    <col min="9766" max="9766" width="7.88671875" style="6" customWidth="1"/>
    <col min="9767" max="9768" width="0" style="6" hidden="1" customWidth="1"/>
    <col min="9769" max="9769" width="8.88671875" style="6"/>
    <col min="9770" max="9770" width="11.6640625" style="6" bestFit="1" customWidth="1"/>
    <col min="9771" max="9990" width="8.88671875" style="6"/>
    <col min="9991" max="9991" width="21.5546875" style="6" customWidth="1"/>
    <col min="9992" max="9992" width="11.33203125" style="6" bestFit="1" customWidth="1"/>
    <col min="9993" max="9993" width="9.44140625" style="6" customWidth="1"/>
    <col min="9994" max="9994" width="8.88671875" style="6"/>
    <col min="9995" max="9998" width="8.109375" style="6" customWidth="1"/>
    <col min="9999" max="9999" width="8.6640625" style="6" customWidth="1"/>
    <col min="10000" max="10000" width="8.109375" style="6" customWidth="1"/>
    <col min="10001" max="10001" width="11.44140625" style="6" bestFit="1" customWidth="1"/>
    <col min="10002" max="10002" width="10.33203125" style="6" customWidth="1"/>
    <col min="10003" max="10004" width="10.33203125" style="6" bestFit="1" customWidth="1"/>
    <col min="10005" max="10008" width="10.33203125" style="6" customWidth="1"/>
    <col min="10009" max="10009" width="8.88671875" style="6"/>
    <col min="10010" max="10019" width="0" style="6" hidden="1" customWidth="1"/>
    <col min="10020" max="10020" width="9.88671875" style="6" bestFit="1" customWidth="1"/>
    <col min="10021" max="10021" width="11.5546875" style="6" bestFit="1" customWidth="1"/>
    <col min="10022" max="10022" width="7.88671875" style="6" customWidth="1"/>
    <col min="10023" max="10024" width="0" style="6" hidden="1" customWidth="1"/>
    <col min="10025" max="10025" width="8.88671875" style="6"/>
    <col min="10026" max="10026" width="11.6640625" style="6" bestFit="1" customWidth="1"/>
    <col min="10027" max="10246" width="8.88671875" style="6"/>
    <col min="10247" max="10247" width="21.5546875" style="6" customWidth="1"/>
    <col min="10248" max="10248" width="11.33203125" style="6" bestFit="1" customWidth="1"/>
    <col min="10249" max="10249" width="9.44140625" style="6" customWidth="1"/>
    <col min="10250" max="10250" width="8.88671875" style="6"/>
    <col min="10251" max="10254" width="8.109375" style="6" customWidth="1"/>
    <col min="10255" max="10255" width="8.6640625" style="6" customWidth="1"/>
    <col min="10256" max="10256" width="8.109375" style="6" customWidth="1"/>
    <col min="10257" max="10257" width="11.44140625" style="6" bestFit="1" customWidth="1"/>
    <col min="10258" max="10258" width="10.33203125" style="6" customWidth="1"/>
    <col min="10259" max="10260" width="10.33203125" style="6" bestFit="1" customWidth="1"/>
    <col min="10261" max="10264" width="10.33203125" style="6" customWidth="1"/>
    <col min="10265" max="10265" width="8.88671875" style="6"/>
    <col min="10266" max="10275" width="0" style="6" hidden="1" customWidth="1"/>
    <col min="10276" max="10276" width="9.88671875" style="6" bestFit="1" customWidth="1"/>
    <col min="10277" max="10277" width="11.5546875" style="6" bestFit="1" customWidth="1"/>
    <col min="10278" max="10278" width="7.88671875" style="6" customWidth="1"/>
    <col min="10279" max="10280" width="0" style="6" hidden="1" customWidth="1"/>
    <col min="10281" max="10281" width="8.88671875" style="6"/>
    <col min="10282" max="10282" width="11.6640625" style="6" bestFit="1" customWidth="1"/>
    <col min="10283" max="10502" width="8.88671875" style="6"/>
    <col min="10503" max="10503" width="21.5546875" style="6" customWidth="1"/>
    <col min="10504" max="10504" width="11.33203125" style="6" bestFit="1" customWidth="1"/>
    <col min="10505" max="10505" width="9.44140625" style="6" customWidth="1"/>
    <col min="10506" max="10506" width="8.88671875" style="6"/>
    <col min="10507" max="10510" width="8.109375" style="6" customWidth="1"/>
    <col min="10511" max="10511" width="8.6640625" style="6" customWidth="1"/>
    <col min="10512" max="10512" width="8.109375" style="6" customWidth="1"/>
    <col min="10513" max="10513" width="11.44140625" style="6" bestFit="1" customWidth="1"/>
    <col min="10514" max="10514" width="10.33203125" style="6" customWidth="1"/>
    <col min="10515" max="10516" width="10.33203125" style="6" bestFit="1" customWidth="1"/>
    <col min="10517" max="10520" width="10.33203125" style="6" customWidth="1"/>
    <col min="10521" max="10521" width="8.88671875" style="6"/>
    <col min="10522" max="10531" width="0" style="6" hidden="1" customWidth="1"/>
    <col min="10532" max="10532" width="9.88671875" style="6" bestFit="1" customWidth="1"/>
    <col min="10533" max="10533" width="11.5546875" style="6" bestFit="1" customWidth="1"/>
    <col min="10534" max="10534" width="7.88671875" style="6" customWidth="1"/>
    <col min="10535" max="10536" width="0" style="6" hidden="1" customWidth="1"/>
    <col min="10537" max="10537" width="8.88671875" style="6"/>
    <col min="10538" max="10538" width="11.6640625" style="6" bestFit="1" customWidth="1"/>
    <col min="10539" max="10758" width="8.88671875" style="6"/>
    <col min="10759" max="10759" width="21.5546875" style="6" customWidth="1"/>
    <col min="10760" max="10760" width="11.33203125" style="6" bestFit="1" customWidth="1"/>
    <col min="10761" max="10761" width="9.44140625" style="6" customWidth="1"/>
    <col min="10762" max="10762" width="8.88671875" style="6"/>
    <col min="10763" max="10766" width="8.109375" style="6" customWidth="1"/>
    <col min="10767" max="10767" width="8.6640625" style="6" customWidth="1"/>
    <col min="10768" max="10768" width="8.109375" style="6" customWidth="1"/>
    <col min="10769" max="10769" width="11.44140625" style="6" bestFit="1" customWidth="1"/>
    <col min="10770" max="10770" width="10.33203125" style="6" customWidth="1"/>
    <col min="10771" max="10772" width="10.33203125" style="6" bestFit="1" customWidth="1"/>
    <col min="10773" max="10776" width="10.33203125" style="6" customWidth="1"/>
    <col min="10777" max="10777" width="8.88671875" style="6"/>
    <col min="10778" max="10787" width="0" style="6" hidden="1" customWidth="1"/>
    <col min="10788" max="10788" width="9.88671875" style="6" bestFit="1" customWidth="1"/>
    <col min="10789" max="10789" width="11.5546875" style="6" bestFit="1" customWidth="1"/>
    <col min="10790" max="10790" width="7.88671875" style="6" customWidth="1"/>
    <col min="10791" max="10792" width="0" style="6" hidden="1" customWidth="1"/>
    <col min="10793" max="10793" width="8.88671875" style="6"/>
    <col min="10794" max="10794" width="11.6640625" style="6" bestFit="1" customWidth="1"/>
    <col min="10795" max="11014" width="8.88671875" style="6"/>
    <col min="11015" max="11015" width="21.5546875" style="6" customWidth="1"/>
    <col min="11016" max="11016" width="11.33203125" style="6" bestFit="1" customWidth="1"/>
    <col min="11017" max="11017" width="9.44140625" style="6" customWidth="1"/>
    <col min="11018" max="11018" width="8.88671875" style="6"/>
    <col min="11019" max="11022" width="8.109375" style="6" customWidth="1"/>
    <col min="11023" max="11023" width="8.6640625" style="6" customWidth="1"/>
    <col min="11024" max="11024" width="8.109375" style="6" customWidth="1"/>
    <col min="11025" max="11025" width="11.44140625" style="6" bestFit="1" customWidth="1"/>
    <col min="11026" max="11026" width="10.33203125" style="6" customWidth="1"/>
    <col min="11027" max="11028" width="10.33203125" style="6" bestFit="1" customWidth="1"/>
    <col min="11029" max="11032" width="10.33203125" style="6" customWidth="1"/>
    <col min="11033" max="11033" width="8.88671875" style="6"/>
    <col min="11034" max="11043" width="0" style="6" hidden="1" customWidth="1"/>
    <col min="11044" max="11044" width="9.88671875" style="6" bestFit="1" customWidth="1"/>
    <col min="11045" max="11045" width="11.5546875" style="6" bestFit="1" customWidth="1"/>
    <col min="11046" max="11046" width="7.88671875" style="6" customWidth="1"/>
    <col min="11047" max="11048" width="0" style="6" hidden="1" customWidth="1"/>
    <col min="11049" max="11049" width="8.88671875" style="6"/>
    <col min="11050" max="11050" width="11.6640625" style="6" bestFit="1" customWidth="1"/>
    <col min="11051" max="11270" width="8.88671875" style="6"/>
    <col min="11271" max="11271" width="21.5546875" style="6" customWidth="1"/>
    <col min="11272" max="11272" width="11.33203125" style="6" bestFit="1" customWidth="1"/>
    <col min="11273" max="11273" width="9.44140625" style="6" customWidth="1"/>
    <col min="11274" max="11274" width="8.88671875" style="6"/>
    <col min="11275" max="11278" width="8.109375" style="6" customWidth="1"/>
    <col min="11279" max="11279" width="8.6640625" style="6" customWidth="1"/>
    <col min="11280" max="11280" width="8.109375" style="6" customWidth="1"/>
    <col min="11281" max="11281" width="11.44140625" style="6" bestFit="1" customWidth="1"/>
    <col min="11282" max="11282" width="10.33203125" style="6" customWidth="1"/>
    <col min="11283" max="11284" width="10.33203125" style="6" bestFit="1" customWidth="1"/>
    <col min="11285" max="11288" width="10.33203125" style="6" customWidth="1"/>
    <col min="11289" max="11289" width="8.88671875" style="6"/>
    <col min="11290" max="11299" width="0" style="6" hidden="1" customWidth="1"/>
    <col min="11300" max="11300" width="9.88671875" style="6" bestFit="1" customWidth="1"/>
    <col min="11301" max="11301" width="11.5546875" style="6" bestFit="1" customWidth="1"/>
    <col min="11302" max="11302" width="7.88671875" style="6" customWidth="1"/>
    <col min="11303" max="11304" width="0" style="6" hidden="1" customWidth="1"/>
    <col min="11305" max="11305" width="8.88671875" style="6"/>
    <col min="11306" max="11306" width="11.6640625" style="6" bestFit="1" customWidth="1"/>
    <col min="11307" max="11526" width="8.88671875" style="6"/>
    <col min="11527" max="11527" width="21.5546875" style="6" customWidth="1"/>
    <col min="11528" max="11528" width="11.33203125" style="6" bestFit="1" customWidth="1"/>
    <col min="11529" max="11529" width="9.44140625" style="6" customWidth="1"/>
    <col min="11530" max="11530" width="8.88671875" style="6"/>
    <col min="11531" max="11534" width="8.109375" style="6" customWidth="1"/>
    <col min="11535" max="11535" width="8.6640625" style="6" customWidth="1"/>
    <col min="11536" max="11536" width="8.109375" style="6" customWidth="1"/>
    <col min="11537" max="11537" width="11.44140625" style="6" bestFit="1" customWidth="1"/>
    <col min="11538" max="11538" width="10.33203125" style="6" customWidth="1"/>
    <col min="11539" max="11540" width="10.33203125" style="6" bestFit="1" customWidth="1"/>
    <col min="11541" max="11544" width="10.33203125" style="6" customWidth="1"/>
    <col min="11545" max="11545" width="8.88671875" style="6"/>
    <col min="11546" max="11555" width="0" style="6" hidden="1" customWidth="1"/>
    <col min="11556" max="11556" width="9.88671875" style="6" bestFit="1" customWidth="1"/>
    <col min="11557" max="11557" width="11.5546875" style="6" bestFit="1" customWidth="1"/>
    <col min="11558" max="11558" width="7.88671875" style="6" customWidth="1"/>
    <col min="11559" max="11560" width="0" style="6" hidden="1" customWidth="1"/>
    <col min="11561" max="11561" width="8.88671875" style="6"/>
    <col min="11562" max="11562" width="11.6640625" style="6" bestFit="1" customWidth="1"/>
    <col min="11563" max="11782" width="8.88671875" style="6"/>
    <col min="11783" max="11783" width="21.5546875" style="6" customWidth="1"/>
    <col min="11784" max="11784" width="11.33203125" style="6" bestFit="1" customWidth="1"/>
    <col min="11785" max="11785" width="9.44140625" style="6" customWidth="1"/>
    <col min="11786" max="11786" width="8.88671875" style="6"/>
    <col min="11787" max="11790" width="8.109375" style="6" customWidth="1"/>
    <col min="11791" max="11791" width="8.6640625" style="6" customWidth="1"/>
    <col min="11792" max="11792" width="8.109375" style="6" customWidth="1"/>
    <col min="11793" max="11793" width="11.44140625" style="6" bestFit="1" customWidth="1"/>
    <col min="11794" max="11794" width="10.33203125" style="6" customWidth="1"/>
    <col min="11795" max="11796" width="10.33203125" style="6" bestFit="1" customWidth="1"/>
    <col min="11797" max="11800" width="10.33203125" style="6" customWidth="1"/>
    <col min="11801" max="11801" width="8.88671875" style="6"/>
    <col min="11802" max="11811" width="0" style="6" hidden="1" customWidth="1"/>
    <col min="11812" max="11812" width="9.88671875" style="6" bestFit="1" customWidth="1"/>
    <col min="11813" max="11813" width="11.5546875" style="6" bestFit="1" customWidth="1"/>
    <col min="11814" max="11814" width="7.88671875" style="6" customWidth="1"/>
    <col min="11815" max="11816" width="0" style="6" hidden="1" customWidth="1"/>
    <col min="11817" max="11817" width="8.88671875" style="6"/>
    <col min="11818" max="11818" width="11.6640625" style="6" bestFit="1" customWidth="1"/>
    <col min="11819" max="12038" width="8.88671875" style="6"/>
    <col min="12039" max="12039" width="21.5546875" style="6" customWidth="1"/>
    <col min="12040" max="12040" width="11.33203125" style="6" bestFit="1" customWidth="1"/>
    <col min="12041" max="12041" width="9.44140625" style="6" customWidth="1"/>
    <col min="12042" max="12042" width="8.88671875" style="6"/>
    <col min="12043" max="12046" width="8.109375" style="6" customWidth="1"/>
    <col min="12047" max="12047" width="8.6640625" style="6" customWidth="1"/>
    <col min="12048" max="12048" width="8.109375" style="6" customWidth="1"/>
    <col min="12049" max="12049" width="11.44140625" style="6" bestFit="1" customWidth="1"/>
    <col min="12050" max="12050" width="10.33203125" style="6" customWidth="1"/>
    <col min="12051" max="12052" width="10.33203125" style="6" bestFit="1" customWidth="1"/>
    <col min="12053" max="12056" width="10.33203125" style="6" customWidth="1"/>
    <col min="12057" max="12057" width="8.88671875" style="6"/>
    <col min="12058" max="12067" width="0" style="6" hidden="1" customWidth="1"/>
    <col min="12068" max="12068" width="9.88671875" style="6" bestFit="1" customWidth="1"/>
    <col min="12069" max="12069" width="11.5546875" style="6" bestFit="1" customWidth="1"/>
    <col min="12070" max="12070" width="7.88671875" style="6" customWidth="1"/>
    <col min="12071" max="12072" width="0" style="6" hidden="1" customWidth="1"/>
    <col min="12073" max="12073" width="8.88671875" style="6"/>
    <col min="12074" max="12074" width="11.6640625" style="6" bestFit="1" customWidth="1"/>
    <col min="12075" max="12294" width="8.88671875" style="6"/>
    <col min="12295" max="12295" width="21.5546875" style="6" customWidth="1"/>
    <col min="12296" max="12296" width="11.33203125" style="6" bestFit="1" customWidth="1"/>
    <col min="12297" max="12297" width="9.44140625" style="6" customWidth="1"/>
    <col min="12298" max="12298" width="8.88671875" style="6"/>
    <col min="12299" max="12302" width="8.109375" style="6" customWidth="1"/>
    <col min="12303" max="12303" width="8.6640625" style="6" customWidth="1"/>
    <col min="12304" max="12304" width="8.109375" style="6" customWidth="1"/>
    <col min="12305" max="12305" width="11.44140625" style="6" bestFit="1" customWidth="1"/>
    <col min="12306" max="12306" width="10.33203125" style="6" customWidth="1"/>
    <col min="12307" max="12308" width="10.33203125" style="6" bestFit="1" customWidth="1"/>
    <col min="12309" max="12312" width="10.33203125" style="6" customWidth="1"/>
    <col min="12313" max="12313" width="8.88671875" style="6"/>
    <col min="12314" max="12323" width="0" style="6" hidden="1" customWidth="1"/>
    <col min="12324" max="12324" width="9.88671875" style="6" bestFit="1" customWidth="1"/>
    <col min="12325" max="12325" width="11.5546875" style="6" bestFit="1" customWidth="1"/>
    <col min="12326" max="12326" width="7.88671875" style="6" customWidth="1"/>
    <col min="12327" max="12328" width="0" style="6" hidden="1" customWidth="1"/>
    <col min="12329" max="12329" width="8.88671875" style="6"/>
    <col min="12330" max="12330" width="11.6640625" style="6" bestFit="1" customWidth="1"/>
    <col min="12331" max="12550" width="8.88671875" style="6"/>
    <col min="12551" max="12551" width="21.5546875" style="6" customWidth="1"/>
    <col min="12552" max="12552" width="11.33203125" style="6" bestFit="1" customWidth="1"/>
    <col min="12553" max="12553" width="9.44140625" style="6" customWidth="1"/>
    <col min="12554" max="12554" width="8.88671875" style="6"/>
    <col min="12555" max="12558" width="8.109375" style="6" customWidth="1"/>
    <col min="12559" max="12559" width="8.6640625" style="6" customWidth="1"/>
    <col min="12560" max="12560" width="8.109375" style="6" customWidth="1"/>
    <col min="12561" max="12561" width="11.44140625" style="6" bestFit="1" customWidth="1"/>
    <col min="12562" max="12562" width="10.33203125" style="6" customWidth="1"/>
    <col min="12563" max="12564" width="10.33203125" style="6" bestFit="1" customWidth="1"/>
    <col min="12565" max="12568" width="10.33203125" style="6" customWidth="1"/>
    <col min="12569" max="12569" width="8.88671875" style="6"/>
    <col min="12570" max="12579" width="0" style="6" hidden="1" customWidth="1"/>
    <col min="12580" max="12580" width="9.88671875" style="6" bestFit="1" customWidth="1"/>
    <col min="12581" max="12581" width="11.5546875" style="6" bestFit="1" customWidth="1"/>
    <col min="12582" max="12582" width="7.88671875" style="6" customWidth="1"/>
    <col min="12583" max="12584" width="0" style="6" hidden="1" customWidth="1"/>
    <col min="12585" max="12585" width="8.88671875" style="6"/>
    <col min="12586" max="12586" width="11.6640625" style="6" bestFit="1" customWidth="1"/>
    <col min="12587" max="12806" width="8.88671875" style="6"/>
    <col min="12807" max="12807" width="21.5546875" style="6" customWidth="1"/>
    <col min="12808" max="12808" width="11.33203125" style="6" bestFit="1" customWidth="1"/>
    <col min="12809" max="12809" width="9.44140625" style="6" customWidth="1"/>
    <col min="12810" max="12810" width="8.88671875" style="6"/>
    <col min="12811" max="12814" width="8.109375" style="6" customWidth="1"/>
    <col min="12815" max="12815" width="8.6640625" style="6" customWidth="1"/>
    <col min="12816" max="12816" width="8.109375" style="6" customWidth="1"/>
    <col min="12817" max="12817" width="11.44140625" style="6" bestFit="1" customWidth="1"/>
    <col min="12818" max="12818" width="10.33203125" style="6" customWidth="1"/>
    <col min="12819" max="12820" width="10.33203125" style="6" bestFit="1" customWidth="1"/>
    <col min="12821" max="12824" width="10.33203125" style="6" customWidth="1"/>
    <col min="12825" max="12825" width="8.88671875" style="6"/>
    <col min="12826" max="12835" width="0" style="6" hidden="1" customWidth="1"/>
    <col min="12836" max="12836" width="9.88671875" style="6" bestFit="1" customWidth="1"/>
    <col min="12837" max="12837" width="11.5546875" style="6" bestFit="1" customWidth="1"/>
    <col min="12838" max="12838" width="7.88671875" style="6" customWidth="1"/>
    <col min="12839" max="12840" width="0" style="6" hidden="1" customWidth="1"/>
    <col min="12841" max="12841" width="8.88671875" style="6"/>
    <col min="12842" max="12842" width="11.6640625" style="6" bestFit="1" customWidth="1"/>
    <col min="12843" max="13062" width="8.88671875" style="6"/>
    <col min="13063" max="13063" width="21.5546875" style="6" customWidth="1"/>
    <col min="13064" max="13064" width="11.33203125" style="6" bestFit="1" customWidth="1"/>
    <col min="13065" max="13065" width="9.44140625" style="6" customWidth="1"/>
    <col min="13066" max="13066" width="8.88671875" style="6"/>
    <col min="13067" max="13070" width="8.109375" style="6" customWidth="1"/>
    <col min="13071" max="13071" width="8.6640625" style="6" customWidth="1"/>
    <col min="13072" max="13072" width="8.109375" style="6" customWidth="1"/>
    <col min="13073" max="13073" width="11.44140625" style="6" bestFit="1" customWidth="1"/>
    <col min="13074" max="13074" width="10.33203125" style="6" customWidth="1"/>
    <col min="13075" max="13076" width="10.33203125" style="6" bestFit="1" customWidth="1"/>
    <col min="13077" max="13080" width="10.33203125" style="6" customWidth="1"/>
    <col min="13081" max="13081" width="8.88671875" style="6"/>
    <col min="13082" max="13091" width="0" style="6" hidden="1" customWidth="1"/>
    <col min="13092" max="13092" width="9.88671875" style="6" bestFit="1" customWidth="1"/>
    <col min="13093" max="13093" width="11.5546875" style="6" bestFit="1" customWidth="1"/>
    <col min="13094" max="13094" width="7.88671875" style="6" customWidth="1"/>
    <col min="13095" max="13096" width="0" style="6" hidden="1" customWidth="1"/>
    <col min="13097" max="13097" width="8.88671875" style="6"/>
    <col min="13098" max="13098" width="11.6640625" style="6" bestFit="1" customWidth="1"/>
    <col min="13099" max="13318" width="8.88671875" style="6"/>
    <col min="13319" max="13319" width="21.5546875" style="6" customWidth="1"/>
    <col min="13320" max="13320" width="11.33203125" style="6" bestFit="1" customWidth="1"/>
    <col min="13321" max="13321" width="9.44140625" style="6" customWidth="1"/>
    <col min="13322" max="13322" width="8.88671875" style="6"/>
    <col min="13323" max="13326" width="8.109375" style="6" customWidth="1"/>
    <col min="13327" max="13327" width="8.6640625" style="6" customWidth="1"/>
    <col min="13328" max="13328" width="8.109375" style="6" customWidth="1"/>
    <col min="13329" max="13329" width="11.44140625" style="6" bestFit="1" customWidth="1"/>
    <col min="13330" max="13330" width="10.33203125" style="6" customWidth="1"/>
    <col min="13331" max="13332" width="10.33203125" style="6" bestFit="1" customWidth="1"/>
    <col min="13333" max="13336" width="10.33203125" style="6" customWidth="1"/>
    <col min="13337" max="13337" width="8.88671875" style="6"/>
    <col min="13338" max="13347" width="0" style="6" hidden="1" customWidth="1"/>
    <col min="13348" max="13348" width="9.88671875" style="6" bestFit="1" customWidth="1"/>
    <col min="13349" max="13349" width="11.5546875" style="6" bestFit="1" customWidth="1"/>
    <col min="13350" max="13350" width="7.88671875" style="6" customWidth="1"/>
    <col min="13351" max="13352" width="0" style="6" hidden="1" customWidth="1"/>
    <col min="13353" max="13353" width="8.88671875" style="6"/>
    <col min="13354" max="13354" width="11.6640625" style="6" bestFit="1" customWidth="1"/>
    <col min="13355" max="13574" width="8.88671875" style="6"/>
    <col min="13575" max="13575" width="21.5546875" style="6" customWidth="1"/>
    <col min="13576" max="13576" width="11.33203125" style="6" bestFit="1" customWidth="1"/>
    <col min="13577" max="13577" width="9.44140625" style="6" customWidth="1"/>
    <col min="13578" max="13578" width="8.88671875" style="6"/>
    <col min="13579" max="13582" width="8.109375" style="6" customWidth="1"/>
    <col min="13583" max="13583" width="8.6640625" style="6" customWidth="1"/>
    <col min="13584" max="13584" width="8.109375" style="6" customWidth="1"/>
    <col min="13585" max="13585" width="11.44140625" style="6" bestFit="1" customWidth="1"/>
    <col min="13586" max="13586" width="10.33203125" style="6" customWidth="1"/>
    <col min="13587" max="13588" width="10.33203125" style="6" bestFit="1" customWidth="1"/>
    <col min="13589" max="13592" width="10.33203125" style="6" customWidth="1"/>
    <col min="13593" max="13593" width="8.88671875" style="6"/>
    <col min="13594" max="13603" width="0" style="6" hidden="1" customWidth="1"/>
    <col min="13604" max="13604" width="9.88671875" style="6" bestFit="1" customWidth="1"/>
    <col min="13605" max="13605" width="11.5546875" style="6" bestFit="1" customWidth="1"/>
    <col min="13606" max="13606" width="7.88671875" style="6" customWidth="1"/>
    <col min="13607" max="13608" width="0" style="6" hidden="1" customWidth="1"/>
    <col min="13609" max="13609" width="8.88671875" style="6"/>
    <col min="13610" max="13610" width="11.6640625" style="6" bestFit="1" customWidth="1"/>
    <col min="13611" max="13830" width="8.88671875" style="6"/>
    <col min="13831" max="13831" width="21.5546875" style="6" customWidth="1"/>
    <col min="13832" max="13832" width="11.33203125" style="6" bestFit="1" customWidth="1"/>
    <col min="13833" max="13833" width="9.44140625" style="6" customWidth="1"/>
    <col min="13834" max="13834" width="8.88671875" style="6"/>
    <col min="13835" max="13838" width="8.109375" style="6" customWidth="1"/>
    <col min="13839" max="13839" width="8.6640625" style="6" customWidth="1"/>
    <col min="13840" max="13840" width="8.109375" style="6" customWidth="1"/>
    <col min="13841" max="13841" width="11.44140625" style="6" bestFit="1" customWidth="1"/>
    <col min="13842" max="13842" width="10.33203125" style="6" customWidth="1"/>
    <col min="13843" max="13844" width="10.33203125" style="6" bestFit="1" customWidth="1"/>
    <col min="13845" max="13848" width="10.33203125" style="6" customWidth="1"/>
    <col min="13849" max="13849" width="8.88671875" style="6"/>
    <col min="13850" max="13859" width="0" style="6" hidden="1" customWidth="1"/>
    <col min="13860" max="13860" width="9.88671875" style="6" bestFit="1" customWidth="1"/>
    <col min="13861" max="13861" width="11.5546875" style="6" bestFit="1" customWidth="1"/>
    <col min="13862" max="13862" width="7.88671875" style="6" customWidth="1"/>
    <col min="13863" max="13864" width="0" style="6" hidden="1" customWidth="1"/>
    <col min="13865" max="13865" width="8.88671875" style="6"/>
    <col min="13866" max="13866" width="11.6640625" style="6" bestFit="1" customWidth="1"/>
    <col min="13867" max="14086" width="8.88671875" style="6"/>
    <col min="14087" max="14087" width="21.5546875" style="6" customWidth="1"/>
    <col min="14088" max="14088" width="11.33203125" style="6" bestFit="1" customWidth="1"/>
    <col min="14089" max="14089" width="9.44140625" style="6" customWidth="1"/>
    <col min="14090" max="14090" width="8.88671875" style="6"/>
    <col min="14091" max="14094" width="8.109375" style="6" customWidth="1"/>
    <col min="14095" max="14095" width="8.6640625" style="6" customWidth="1"/>
    <col min="14096" max="14096" width="8.109375" style="6" customWidth="1"/>
    <col min="14097" max="14097" width="11.44140625" style="6" bestFit="1" customWidth="1"/>
    <col min="14098" max="14098" width="10.33203125" style="6" customWidth="1"/>
    <col min="14099" max="14100" width="10.33203125" style="6" bestFit="1" customWidth="1"/>
    <col min="14101" max="14104" width="10.33203125" style="6" customWidth="1"/>
    <col min="14105" max="14105" width="8.88671875" style="6"/>
    <col min="14106" max="14115" width="0" style="6" hidden="1" customWidth="1"/>
    <col min="14116" max="14116" width="9.88671875" style="6" bestFit="1" customWidth="1"/>
    <col min="14117" max="14117" width="11.5546875" style="6" bestFit="1" customWidth="1"/>
    <col min="14118" max="14118" width="7.88671875" style="6" customWidth="1"/>
    <col min="14119" max="14120" width="0" style="6" hidden="1" customWidth="1"/>
    <col min="14121" max="14121" width="8.88671875" style="6"/>
    <col min="14122" max="14122" width="11.6640625" style="6" bestFit="1" customWidth="1"/>
    <col min="14123" max="14342" width="8.88671875" style="6"/>
    <col min="14343" max="14343" width="21.5546875" style="6" customWidth="1"/>
    <col min="14344" max="14344" width="11.33203125" style="6" bestFit="1" customWidth="1"/>
    <col min="14345" max="14345" width="9.44140625" style="6" customWidth="1"/>
    <col min="14346" max="14346" width="8.88671875" style="6"/>
    <col min="14347" max="14350" width="8.109375" style="6" customWidth="1"/>
    <col min="14351" max="14351" width="8.6640625" style="6" customWidth="1"/>
    <col min="14352" max="14352" width="8.109375" style="6" customWidth="1"/>
    <col min="14353" max="14353" width="11.44140625" style="6" bestFit="1" customWidth="1"/>
    <col min="14354" max="14354" width="10.33203125" style="6" customWidth="1"/>
    <col min="14355" max="14356" width="10.33203125" style="6" bestFit="1" customWidth="1"/>
    <col min="14357" max="14360" width="10.33203125" style="6" customWidth="1"/>
    <col min="14361" max="14361" width="8.88671875" style="6"/>
    <col min="14362" max="14371" width="0" style="6" hidden="1" customWidth="1"/>
    <col min="14372" max="14372" width="9.88671875" style="6" bestFit="1" customWidth="1"/>
    <col min="14373" max="14373" width="11.5546875" style="6" bestFit="1" customWidth="1"/>
    <col min="14374" max="14374" width="7.88671875" style="6" customWidth="1"/>
    <col min="14375" max="14376" width="0" style="6" hidden="1" customWidth="1"/>
    <col min="14377" max="14377" width="8.88671875" style="6"/>
    <col min="14378" max="14378" width="11.6640625" style="6" bestFit="1" customWidth="1"/>
    <col min="14379" max="14598" width="8.88671875" style="6"/>
    <col min="14599" max="14599" width="21.5546875" style="6" customWidth="1"/>
    <col min="14600" max="14600" width="11.33203125" style="6" bestFit="1" customWidth="1"/>
    <col min="14601" max="14601" width="9.44140625" style="6" customWidth="1"/>
    <col min="14602" max="14602" width="8.88671875" style="6"/>
    <col min="14603" max="14606" width="8.109375" style="6" customWidth="1"/>
    <col min="14607" max="14607" width="8.6640625" style="6" customWidth="1"/>
    <col min="14608" max="14608" width="8.109375" style="6" customWidth="1"/>
    <col min="14609" max="14609" width="11.44140625" style="6" bestFit="1" customWidth="1"/>
    <col min="14610" max="14610" width="10.33203125" style="6" customWidth="1"/>
    <col min="14611" max="14612" width="10.33203125" style="6" bestFit="1" customWidth="1"/>
    <col min="14613" max="14616" width="10.33203125" style="6" customWidth="1"/>
    <col min="14617" max="14617" width="8.88671875" style="6"/>
    <col min="14618" max="14627" width="0" style="6" hidden="1" customWidth="1"/>
    <col min="14628" max="14628" width="9.88671875" style="6" bestFit="1" customWidth="1"/>
    <col min="14629" max="14629" width="11.5546875" style="6" bestFit="1" customWidth="1"/>
    <col min="14630" max="14630" width="7.88671875" style="6" customWidth="1"/>
    <col min="14631" max="14632" width="0" style="6" hidden="1" customWidth="1"/>
    <col min="14633" max="14633" width="8.88671875" style="6"/>
    <col min="14634" max="14634" width="11.6640625" style="6" bestFit="1" customWidth="1"/>
    <col min="14635" max="14854" width="8.88671875" style="6"/>
    <col min="14855" max="14855" width="21.5546875" style="6" customWidth="1"/>
    <col min="14856" max="14856" width="11.33203125" style="6" bestFit="1" customWidth="1"/>
    <col min="14857" max="14857" width="9.44140625" style="6" customWidth="1"/>
    <col min="14858" max="14858" width="8.88671875" style="6"/>
    <col min="14859" max="14862" width="8.109375" style="6" customWidth="1"/>
    <col min="14863" max="14863" width="8.6640625" style="6" customWidth="1"/>
    <col min="14864" max="14864" width="8.109375" style="6" customWidth="1"/>
    <col min="14865" max="14865" width="11.44140625" style="6" bestFit="1" customWidth="1"/>
    <col min="14866" max="14866" width="10.33203125" style="6" customWidth="1"/>
    <col min="14867" max="14868" width="10.33203125" style="6" bestFit="1" customWidth="1"/>
    <col min="14869" max="14872" width="10.33203125" style="6" customWidth="1"/>
    <col min="14873" max="14873" width="8.88671875" style="6"/>
    <col min="14874" max="14883" width="0" style="6" hidden="1" customWidth="1"/>
    <col min="14884" max="14884" width="9.88671875" style="6" bestFit="1" customWidth="1"/>
    <col min="14885" max="14885" width="11.5546875" style="6" bestFit="1" customWidth="1"/>
    <col min="14886" max="14886" width="7.88671875" style="6" customWidth="1"/>
    <col min="14887" max="14888" width="0" style="6" hidden="1" customWidth="1"/>
    <col min="14889" max="14889" width="8.88671875" style="6"/>
    <col min="14890" max="14890" width="11.6640625" style="6" bestFit="1" customWidth="1"/>
    <col min="14891" max="15110" width="8.88671875" style="6"/>
    <col min="15111" max="15111" width="21.5546875" style="6" customWidth="1"/>
    <col min="15112" max="15112" width="11.33203125" style="6" bestFit="1" customWidth="1"/>
    <col min="15113" max="15113" width="9.44140625" style="6" customWidth="1"/>
    <col min="15114" max="15114" width="8.88671875" style="6"/>
    <col min="15115" max="15118" width="8.109375" style="6" customWidth="1"/>
    <col min="15119" max="15119" width="8.6640625" style="6" customWidth="1"/>
    <col min="15120" max="15120" width="8.109375" style="6" customWidth="1"/>
    <col min="15121" max="15121" width="11.44140625" style="6" bestFit="1" customWidth="1"/>
    <col min="15122" max="15122" width="10.33203125" style="6" customWidth="1"/>
    <col min="15123" max="15124" width="10.33203125" style="6" bestFit="1" customWidth="1"/>
    <col min="15125" max="15128" width="10.33203125" style="6" customWidth="1"/>
    <col min="15129" max="15129" width="8.88671875" style="6"/>
    <col min="15130" max="15139" width="0" style="6" hidden="1" customWidth="1"/>
    <col min="15140" max="15140" width="9.88671875" style="6" bestFit="1" customWidth="1"/>
    <col min="15141" max="15141" width="11.5546875" style="6" bestFit="1" customWidth="1"/>
    <col min="15142" max="15142" width="7.88671875" style="6" customWidth="1"/>
    <col min="15143" max="15144" width="0" style="6" hidden="1" customWidth="1"/>
    <col min="15145" max="15145" width="8.88671875" style="6"/>
    <col min="15146" max="15146" width="11.6640625" style="6" bestFit="1" customWidth="1"/>
    <col min="15147" max="15366" width="8.88671875" style="6"/>
    <col min="15367" max="15367" width="21.5546875" style="6" customWidth="1"/>
    <col min="15368" max="15368" width="11.33203125" style="6" bestFit="1" customWidth="1"/>
    <col min="15369" max="15369" width="9.44140625" style="6" customWidth="1"/>
    <col min="15370" max="15370" width="8.88671875" style="6"/>
    <col min="15371" max="15374" width="8.109375" style="6" customWidth="1"/>
    <col min="15375" max="15375" width="8.6640625" style="6" customWidth="1"/>
    <col min="15376" max="15376" width="8.109375" style="6" customWidth="1"/>
    <col min="15377" max="15377" width="11.44140625" style="6" bestFit="1" customWidth="1"/>
    <col min="15378" max="15378" width="10.33203125" style="6" customWidth="1"/>
    <col min="15379" max="15380" width="10.33203125" style="6" bestFit="1" customWidth="1"/>
    <col min="15381" max="15384" width="10.33203125" style="6" customWidth="1"/>
    <col min="15385" max="15385" width="8.88671875" style="6"/>
    <col min="15386" max="15395" width="0" style="6" hidden="1" customWidth="1"/>
    <col min="15396" max="15396" width="9.88671875" style="6" bestFit="1" customWidth="1"/>
    <col min="15397" max="15397" width="11.5546875" style="6" bestFit="1" customWidth="1"/>
    <col min="15398" max="15398" width="7.88671875" style="6" customWidth="1"/>
    <col min="15399" max="15400" width="0" style="6" hidden="1" customWidth="1"/>
    <col min="15401" max="15401" width="8.88671875" style="6"/>
    <col min="15402" max="15402" width="11.6640625" style="6" bestFit="1" customWidth="1"/>
    <col min="15403" max="15622" width="8.88671875" style="6"/>
    <col min="15623" max="15623" width="21.5546875" style="6" customWidth="1"/>
    <col min="15624" max="15624" width="11.33203125" style="6" bestFit="1" customWidth="1"/>
    <col min="15625" max="15625" width="9.44140625" style="6" customWidth="1"/>
    <col min="15626" max="15626" width="8.88671875" style="6"/>
    <col min="15627" max="15630" width="8.109375" style="6" customWidth="1"/>
    <col min="15631" max="15631" width="8.6640625" style="6" customWidth="1"/>
    <col min="15632" max="15632" width="8.109375" style="6" customWidth="1"/>
    <col min="15633" max="15633" width="11.44140625" style="6" bestFit="1" customWidth="1"/>
    <col min="15634" max="15634" width="10.33203125" style="6" customWidth="1"/>
    <col min="15635" max="15636" width="10.33203125" style="6" bestFit="1" customWidth="1"/>
    <col min="15637" max="15640" width="10.33203125" style="6" customWidth="1"/>
    <col min="15641" max="15641" width="8.88671875" style="6"/>
    <col min="15642" max="15651" width="0" style="6" hidden="1" customWidth="1"/>
    <col min="15652" max="15652" width="9.88671875" style="6" bestFit="1" customWidth="1"/>
    <col min="15653" max="15653" width="11.5546875" style="6" bestFit="1" customWidth="1"/>
    <col min="15654" max="15654" width="7.88671875" style="6" customWidth="1"/>
    <col min="15655" max="15656" width="0" style="6" hidden="1" customWidth="1"/>
    <col min="15657" max="15657" width="8.88671875" style="6"/>
    <col min="15658" max="15658" width="11.6640625" style="6" bestFit="1" customWidth="1"/>
    <col min="15659" max="15878" width="8.88671875" style="6"/>
    <col min="15879" max="15879" width="21.5546875" style="6" customWidth="1"/>
    <col min="15880" max="15880" width="11.33203125" style="6" bestFit="1" customWidth="1"/>
    <col min="15881" max="15881" width="9.44140625" style="6" customWidth="1"/>
    <col min="15882" max="15882" width="8.88671875" style="6"/>
    <col min="15883" max="15886" width="8.109375" style="6" customWidth="1"/>
    <col min="15887" max="15887" width="8.6640625" style="6" customWidth="1"/>
    <col min="15888" max="15888" width="8.109375" style="6" customWidth="1"/>
    <col min="15889" max="15889" width="11.44140625" style="6" bestFit="1" customWidth="1"/>
    <col min="15890" max="15890" width="10.33203125" style="6" customWidth="1"/>
    <col min="15891" max="15892" width="10.33203125" style="6" bestFit="1" customWidth="1"/>
    <col min="15893" max="15896" width="10.33203125" style="6" customWidth="1"/>
    <col min="15897" max="15897" width="8.88671875" style="6"/>
    <col min="15898" max="15907" width="0" style="6" hidden="1" customWidth="1"/>
    <col min="15908" max="15908" width="9.88671875" style="6" bestFit="1" customWidth="1"/>
    <col min="15909" max="15909" width="11.5546875" style="6" bestFit="1" customWidth="1"/>
    <col min="15910" max="15910" width="7.88671875" style="6" customWidth="1"/>
    <col min="15911" max="15912" width="0" style="6" hidden="1" customWidth="1"/>
    <col min="15913" max="15913" width="8.88671875" style="6"/>
    <col min="15914" max="15914" width="11.6640625" style="6" bestFit="1" customWidth="1"/>
    <col min="15915" max="16134" width="8.88671875" style="6"/>
    <col min="16135" max="16135" width="21.5546875" style="6" customWidth="1"/>
    <col min="16136" max="16136" width="11.33203125" style="6" bestFit="1" customWidth="1"/>
    <col min="16137" max="16137" width="9.44140625" style="6" customWidth="1"/>
    <col min="16138" max="16138" width="8.88671875" style="6"/>
    <col min="16139" max="16142" width="8.109375" style="6" customWidth="1"/>
    <col min="16143" max="16143" width="8.6640625" style="6" customWidth="1"/>
    <col min="16144" max="16144" width="8.109375" style="6" customWidth="1"/>
    <col min="16145" max="16145" width="11.44140625" style="6" bestFit="1" customWidth="1"/>
    <col min="16146" max="16146" width="10.33203125" style="6" customWidth="1"/>
    <col min="16147" max="16148" width="10.33203125" style="6" bestFit="1" customWidth="1"/>
    <col min="16149" max="16152" width="10.33203125" style="6" customWidth="1"/>
    <col min="16153" max="16153" width="8.88671875" style="6"/>
    <col min="16154" max="16163" width="0" style="6" hidden="1" customWidth="1"/>
    <col min="16164" max="16164" width="9.88671875" style="6" bestFit="1" customWidth="1"/>
    <col min="16165" max="16165" width="11.5546875" style="6" bestFit="1" customWidth="1"/>
    <col min="16166" max="16166" width="7.88671875" style="6" customWidth="1"/>
    <col min="16167" max="16168" width="0" style="6" hidden="1" customWidth="1"/>
    <col min="16169" max="16169" width="8.88671875" style="6"/>
    <col min="16170" max="16170" width="11.6640625" style="6" bestFit="1" customWidth="1"/>
    <col min="16171" max="16384" width="8.88671875" style="6"/>
  </cols>
  <sheetData>
    <row r="1" spans="1:43" x14ac:dyDescent="0.2">
      <c r="A1" s="133"/>
      <c r="B1" s="13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"/>
      <c r="AL1" s="5"/>
      <c r="AM1" s="5"/>
    </row>
    <row r="2" spans="1:43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"/>
      <c r="AK2" s="3"/>
      <c r="AL2" s="5"/>
      <c r="AM2" s="5"/>
    </row>
    <row r="3" spans="1:43" s="208" customFormat="1" ht="20.25" customHeight="1" x14ac:dyDescent="0.35">
      <c r="A3" s="230" t="s">
        <v>98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17"/>
      <c r="AL3" s="207"/>
      <c r="AM3" s="207"/>
    </row>
    <row r="4" spans="1:43" x14ac:dyDescent="0.2">
      <c r="A4" s="133"/>
      <c r="B4" s="13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"/>
      <c r="AL4" s="5"/>
      <c r="AM4" s="5"/>
    </row>
    <row r="5" spans="1:43" x14ac:dyDescent="0.2">
      <c r="I5" s="211"/>
      <c r="J5" s="82">
        <v>21205</v>
      </c>
      <c r="K5" s="82"/>
      <c r="L5" s="82"/>
      <c r="M5" s="82"/>
      <c r="N5" s="82"/>
      <c r="O5" s="82"/>
      <c r="P5" s="94">
        <v>43100</v>
      </c>
      <c r="Q5" s="75"/>
      <c r="R5" s="97">
        <v>21230</v>
      </c>
      <c r="S5" s="102">
        <v>21235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"/>
      <c r="AI5" s="4"/>
      <c r="AL5" s="5"/>
      <c r="AM5" s="5"/>
      <c r="AN5" s="2"/>
      <c r="AO5" s="2"/>
    </row>
    <row r="6" spans="1:43" ht="10.8" thickBot="1" x14ac:dyDescent="0.25"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"/>
      <c r="AI6" s="4"/>
      <c r="AJ6" s="1"/>
      <c r="AK6" s="2"/>
      <c r="AL6" s="5"/>
      <c r="AM6" s="5"/>
      <c r="AN6" s="2"/>
      <c r="AO6" s="2"/>
    </row>
    <row r="7" spans="1:43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209"/>
      <c r="J7" s="83" t="s">
        <v>1</v>
      </c>
      <c r="K7" s="84"/>
      <c r="L7" s="84"/>
      <c r="M7" s="85"/>
      <c r="N7" s="85"/>
      <c r="O7" s="85"/>
      <c r="P7" s="95" t="s">
        <v>2</v>
      </c>
      <c r="Q7" s="92" t="s">
        <v>3</v>
      </c>
      <c r="R7" s="98"/>
      <c r="S7" s="100"/>
      <c r="T7" s="21"/>
      <c r="U7" s="1"/>
      <c r="V7" s="34" t="s">
        <v>4</v>
      </c>
      <c r="W7" s="35"/>
      <c r="X7" s="36"/>
      <c r="Y7" s="1"/>
      <c r="Z7" s="1"/>
      <c r="AA7" s="1"/>
      <c r="AB7" s="1"/>
      <c r="AC7" s="1"/>
      <c r="AD7" s="1"/>
      <c r="AE7" s="1"/>
      <c r="AF7" s="1"/>
      <c r="AG7" s="1"/>
      <c r="AH7" s="1"/>
      <c r="AI7" s="4"/>
      <c r="AJ7" s="32" t="s">
        <v>5</v>
      </c>
      <c r="AK7" s="33"/>
      <c r="AL7" s="48"/>
      <c r="AM7" s="5"/>
    </row>
    <row r="8" spans="1:43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210" t="s">
        <v>16</v>
      </c>
      <c r="J8" s="86"/>
      <c r="K8" s="86"/>
      <c r="L8" s="86"/>
      <c r="M8" s="86"/>
      <c r="N8" s="86"/>
      <c r="O8" s="86"/>
      <c r="P8" s="96" t="s">
        <v>8</v>
      </c>
      <c r="Q8" s="93" t="s">
        <v>9</v>
      </c>
      <c r="R8" s="99"/>
      <c r="S8" s="101"/>
      <c r="T8" s="22"/>
      <c r="U8" s="14"/>
      <c r="V8" s="37" t="s">
        <v>10</v>
      </c>
      <c r="W8" s="38" t="s">
        <v>11</v>
      </c>
      <c r="X8" s="39" t="s">
        <v>12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4"/>
      <c r="AJ8" s="49" t="s">
        <v>10</v>
      </c>
      <c r="AK8" s="50" t="s">
        <v>11</v>
      </c>
      <c r="AL8" s="51" t="s">
        <v>12</v>
      </c>
      <c r="AM8" s="5"/>
    </row>
    <row r="9" spans="1:43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87</v>
      </c>
      <c r="J9" s="86" t="s">
        <v>20</v>
      </c>
      <c r="K9" s="86" t="s">
        <v>21</v>
      </c>
      <c r="L9" s="86" t="s">
        <v>22</v>
      </c>
      <c r="M9" s="86" t="s">
        <v>23</v>
      </c>
      <c r="N9" s="86" t="s">
        <v>24</v>
      </c>
      <c r="O9" s="86" t="s">
        <v>25</v>
      </c>
      <c r="P9" s="96" t="s">
        <v>26</v>
      </c>
      <c r="Q9" s="93" t="s">
        <v>27</v>
      </c>
      <c r="R9" s="99" t="s">
        <v>28</v>
      </c>
      <c r="S9" s="101" t="s">
        <v>29</v>
      </c>
      <c r="T9" s="22" t="s">
        <v>30</v>
      </c>
      <c r="U9" s="14"/>
      <c r="V9" s="40">
        <v>0.84</v>
      </c>
      <c r="W9" s="41">
        <v>0.16</v>
      </c>
      <c r="X9" s="42">
        <f>+W9+V9</f>
        <v>1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"/>
      <c r="AJ9" s="52">
        <v>0.5</v>
      </c>
      <c r="AK9" s="53">
        <v>0.5</v>
      </c>
      <c r="AL9" s="54">
        <f>+AK9+AJ9</f>
        <v>1</v>
      </c>
      <c r="AM9" s="5"/>
      <c r="AP9" s="69"/>
      <c r="AQ9" s="69"/>
    </row>
    <row r="10" spans="1:43" ht="10.8" thickTop="1" x14ac:dyDescent="0.2">
      <c r="A10" s="220" t="s">
        <v>31</v>
      </c>
      <c r="B10" s="221">
        <v>240010</v>
      </c>
      <c r="C10" s="225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72"/>
      <c r="T10" s="23">
        <f t="shared" ref="T10:T70" si="0">SUM(C10:S10)</f>
        <v>0</v>
      </c>
      <c r="U10" s="7"/>
      <c r="V10" s="65">
        <f>+C10*$V$9</f>
        <v>0</v>
      </c>
      <c r="W10" s="66">
        <f>+C10*$W$9</f>
        <v>0</v>
      </c>
      <c r="X10" s="43">
        <f>+W10+V10</f>
        <v>0</v>
      </c>
      <c r="Y10" s="12"/>
      <c r="Z10" s="15"/>
      <c r="AA10" s="15"/>
      <c r="AB10" s="15"/>
      <c r="AC10" s="15"/>
      <c r="AD10" s="15"/>
      <c r="AE10" s="12"/>
      <c r="AF10" s="12"/>
      <c r="AG10" s="12"/>
      <c r="AH10" s="12"/>
      <c r="AI10" s="12"/>
      <c r="AJ10" s="55">
        <f t="shared" ref="AJ10:AJ70" si="1">+G10*$AJ$9</f>
        <v>0</v>
      </c>
      <c r="AK10" s="56">
        <f t="shared" ref="AK10:AK70" si="2">+G10*$AK$9</f>
        <v>0</v>
      </c>
      <c r="AL10" s="57">
        <f>+AK10+AJ10</f>
        <v>0</v>
      </c>
      <c r="AM10" s="5"/>
    </row>
    <row r="11" spans="1:43" x14ac:dyDescent="0.2">
      <c r="A11" s="220" t="s">
        <v>32</v>
      </c>
      <c r="B11" s="221">
        <v>240015</v>
      </c>
      <c r="C11" s="226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11"/>
      <c r="T11" s="24">
        <f t="shared" si="0"/>
        <v>0</v>
      </c>
      <c r="U11" s="7"/>
      <c r="V11" s="67">
        <f t="shared" ref="V11:V70" si="3">(+C11+D11)*$V$9</f>
        <v>0</v>
      </c>
      <c r="W11" s="68">
        <f t="shared" ref="W11:W70" si="4">(+C11+D11)*$W$9</f>
        <v>0</v>
      </c>
      <c r="X11" s="44">
        <f t="shared" ref="X11:X70" si="5">+W11+V11</f>
        <v>0</v>
      </c>
      <c r="Y11" s="12"/>
      <c r="Z11" s="15"/>
      <c r="AA11" s="15"/>
      <c r="AB11" s="15"/>
      <c r="AC11" s="15"/>
      <c r="AD11" s="15"/>
      <c r="AE11" s="12"/>
      <c r="AF11" s="12"/>
      <c r="AG11" s="12"/>
      <c r="AH11" s="12"/>
      <c r="AI11" s="12"/>
      <c r="AJ11" s="58">
        <f t="shared" si="1"/>
        <v>0</v>
      </c>
      <c r="AK11" s="59">
        <f t="shared" si="2"/>
        <v>0</v>
      </c>
      <c r="AL11" s="60">
        <f t="shared" ref="AL11:AL70" si="6">+AK11+AJ11</f>
        <v>0</v>
      </c>
      <c r="AM11" s="5"/>
    </row>
    <row r="12" spans="1:43" x14ac:dyDescent="0.2">
      <c r="A12" s="220" t="s">
        <v>33</v>
      </c>
      <c r="B12" s="221">
        <v>240030</v>
      </c>
      <c r="C12" s="226">
        <v>0</v>
      </c>
      <c r="D12" s="20">
        <v>0</v>
      </c>
      <c r="E12" s="227">
        <v>908.86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11"/>
      <c r="T12" s="24">
        <f t="shared" si="0"/>
        <v>908.86</v>
      </c>
      <c r="U12" s="7"/>
      <c r="V12" s="67">
        <f t="shared" si="3"/>
        <v>0</v>
      </c>
      <c r="W12" s="68">
        <f t="shared" si="4"/>
        <v>0</v>
      </c>
      <c r="X12" s="44">
        <f t="shared" si="5"/>
        <v>0</v>
      </c>
      <c r="Y12" s="12"/>
      <c r="Z12" s="15"/>
      <c r="AA12" s="15"/>
      <c r="AB12" s="15"/>
      <c r="AC12" s="15"/>
      <c r="AD12" s="15"/>
      <c r="AE12" s="12"/>
      <c r="AF12" s="12"/>
      <c r="AG12" s="12"/>
      <c r="AH12" s="12"/>
      <c r="AI12" s="12"/>
      <c r="AJ12" s="58">
        <f t="shared" si="1"/>
        <v>0</v>
      </c>
      <c r="AK12" s="59">
        <f t="shared" si="2"/>
        <v>0</v>
      </c>
      <c r="AL12" s="60">
        <f t="shared" si="6"/>
        <v>0</v>
      </c>
      <c r="AM12" s="5"/>
    </row>
    <row r="13" spans="1:43" x14ac:dyDescent="0.2">
      <c r="A13" s="220" t="s">
        <v>34</v>
      </c>
      <c r="B13" s="221">
        <v>240050</v>
      </c>
      <c r="C13" s="226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11"/>
      <c r="T13" s="24">
        <f t="shared" si="0"/>
        <v>0</v>
      </c>
      <c r="U13" s="7"/>
      <c r="V13" s="67">
        <f t="shared" si="3"/>
        <v>0</v>
      </c>
      <c r="W13" s="68">
        <f t="shared" si="4"/>
        <v>0</v>
      </c>
      <c r="X13" s="44">
        <f t="shared" si="5"/>
        <v>0</v>
      </c>
      <c r="Y13" s="12"/>
      <c r="Z13" s="15"/>
      <c r="AA13" s="15"/>
      <c r="AB13" s="15"/>
      <c r="AC13" s="15"/>
      <c r="AD13" s="15"/>
      <c r="AE13" s="12"/>
      <c r="AF13" s="12"/>
      <c r="AG13" s="12"/>
      <c r="AH13" s="12"/>
      <c r="AI13" s="12"/>
      <c r="AJ13" s="58">
        <f t="shared" si="1"/>
        <v>0</v>
      </c>
      <c r="AK13" s="59">
        <f t="shared" si="2"/>
        <v>0</v>
      </c>
      <c r="AL13" s="60">
        <f t="shared" si="6"/>
        <v>0</v>
      </c>
      <c r="AM13" s="5"/>
    </row>
    <row r="14" spans="1:43" hidden="1" x14ac:dyDescent="0.2">
      <c r="A14" s="220" t="s">
        <v>35</v>
      </c>
      <c r="B14" s="221">
        <v>240070</v>
      </c>
      <c r="C14" s="226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11"/>
      <c r="T14" s="24">
        <f t="shared" si="0"/>
        <v>0</v>
      </c>
      <c r="U14" s="7"/>
      <c r="V14" s="67">
        <f t="shared" si="3"/>
        <v>0</v>
      </c>
      <c r="W14" s="68">
        <f t="shared" si="4"/>
        <v>0</v>
      </c>
      <c r="X14" s="44">
        <f t="shared" si="5"/>
        <v>0</v>
      </c>
      <c r="Y14" s="12"/>
      <c r="Z14" s="15"/>
      <c r="AA14" s="15"/>
      <c r="AB14" s="15"/>
      <c r="AC14" s="15"/>
      <c r="AD14" s="15"/>
      <c r="AE14" s="12"/>
      <c r="AF14" s="12"/>
      <c r="AG14" s="12"/>
      <c r="AH14" s="12"/>
      <c r="AI14" s="12"/>
      <c r="AJ14" s="58">
        <f t="shared" si="1"/>
        <v>0</v>
      </c>
      <c r="AK14" s="59">
        <f t="shared" si="2"/>
        <v>0</v>
      </c>
      <c r="AL14" s="60">
        <f t="shared" si="6"/>
        <v>0</v>
      </c>
      <c r="AM14" s="5"/>
    </row>
    <row r="15" spans="1:43" x14ac:dyDescent="0.2">
      <c r="A15" s="220" t="s">
        <v>36</v>
      </c>
      <c r="B15" s="221">
        <v>240100</v>
      </c>
      <c r="C15" s="226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11"/>
      <c r="T15" s="24">
        <f t="shared" si="0"/>
        <v>0</v>
      </c>
      <c r="U15" s="7"/>
      <c r="V15" s="67">
        <f t="shared" si="3"/>
        <v>0</v>
      </c>
      <c r="W15" s="68">
        <f t="shared" si="4"/>
        <v>0</v>
      </c>
      <c r="X15" s="44">
        <f t="shared" si="5"/>
        <v>0</v>
      </c>
      <c r="Y15" s="12"/>
      <c r="Z15" s="15"/>
      <c r="AA15" s="15"/>
      <c r="AB15" s="15"/>
      <c r="AC15" s="15"/>
      <c r="AD15" s="15"/>
      <c r="AE15" s="12"/>
      <c r="AF15" s="12"/>
      <c r="AG15" s="12"/>
      <c r="AH15" s="12"/>
      <c r="AI15" s="12"/>
      <c r="AJ15" s="58">
        <f t="shared" si="1"/>
        <v>0</v>
      </c>
      <c r="AK15" s="59">
        <f t="shared" si="2"/>
        <v>0</v>
      </c>
      <c r="AL15" s="60">
        <f t="shared" si="6"/>
        <v>0</v>
      </c>
      <c r="AM15" s="5"/>
    </row>
    <row r="16" spans="1:43" x14ac:dyDescent="0.2">
      <c r="A16" s="220" t="s">
        <v>37</v>
      </c>
      <c r="B16" s="221">
        <v>240120</v>
      </c>
      <c r="C16" s="78">
        <v>325</v>
      </c>
      <c r="D16" s="20">
        <v>0</v>
      </c>
      <c r="E16" s="227">
        <v>315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11"/>
      <c r="T16" s="24">
        <f t="shared" si="0"/>
        <v>640</v>
      </c>
      <c r="U16" s="7"/>
      <c r="V16" s="67">
        <f t="shared" si="3"/>
        <v>273</v>
      </c>
      <c r="W16" s="68">
        <f t="shared" si="4"/>
        <v>52</v>
      </c>
      <c r="X16" s="44">
        <f t="shared" si="5"/>
        <v>325</v>
      </c>
      <c r="Y16" s="12"/>
      <c r="Z16" s="15"/>
      <c r="AA16" s="15"/>
      <c r="AB16" s="15"/>
      <c r="AC16" s="15"/>
      <c r="AD16" s="15"/>
      <c r="AE16" s="12"/>
      <c r="AF16" s="12"/>
      <c r="AG16" s="12"/>
      <c r="AH16" s="12"/>
      <c r="AI16" s="12"/>
      <c r="AJ16" s="58">
        <f t="shared" si="1"/>
        <v>0</v>
      </c>
      <c r="AK16" s="59">
        <f t="shared" si="2"/>
        <v>0</v>
      </c>
      <c r="AL16" s="60">
        <f t="shared" si="6"/>
        <v>0</v>
      </c>
      <c r="AM16" s="5"/>
      <c r="AP16" s="203" t="s">
        <v>88</v>
      </c>
    </row>
    <row r="17" spans="1:39" x14ac:dyDescent="0.2">
      <c r="A17" s="220" t="s">
        <v>38</v>
      </c>
      <c r="B17" s="221">
        <v>240140</v>
      </c>
      <c r="C17" s="78">
        <v>259.48</v>
      </c>
      <c r="D17" s="20">
        <v>0</v>
      </c>
      <c r="E17" s="227">
        <v>101.28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90.25</v>
      </c>
      <c r="Q17" s="11">
        <v>0</v>
      </c>
      <c r="R17" s="78">
        <v>0</v>
      </c>
      <c r="S17" s="11"/>
      <c r="T17" s="24">
        <f t="shared" si="0"/>
        <v>451.01</v>
      </c>
      <c r="U17" s="7"/>
      <c r="V17" s="67">
        <f t="shared" si="3"/>
        <v>217.9632</v>
      </c>
      <c r="W17" s="68">
        <f t="shared" si="4"/>
        <v>41.516800000000003</v>
      </c>
      <c r="X17" s="44">
        <f t="shared" si="5"/>
        <v>259.48</v>
      </c>
      <c r="Y17" s="12"/>
      <c r="Z17" s="15"/>
      <c r="AA17" s="15"/>
      <c r="AB17" s="15"/>
      <c r="AC17" s="15"/>
      <c r="AD17" s="15"/>
      <c r="AE17" s="12"/>
      <c r="AF17" s="12"/>
      <c r="AG17" s="12"/>
      <c r="AH17" s="12"/>
      <c r="AI17" s="12"/>
      <c r="AJ17" s="58">
        <f t="shared" si="1"/>
        <v>0</v>
      </c>
      <c r="AK17" s="59">
        <f t="shared" si="2"/>
        <v>0</v>
      </c>
      <c r="AL17" s="60">
        <f t="shared" si="6"/>
        <v>0</v>
      </c>
      <c r="AM17" s="5"/>
    </row>
    <row r="18" spans="1:39" x14ac:dyDescent="0.2">
      <c r="A18" s="220" t="s">
        <v>39</v>
      </c>
      <c r="B18" s="221">
        <v>240150</v>
      </c>
      <c r="C18" s="226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11"/>
      <c r="T18" s="24">
        <f t="shared" si="0"/>
        <v>0</v>
      </c>
      <c r="U18" s="7"/>
      <c r="V18" s="67">
        <f t="shared" si="3"/>
        <v>0</v>
      </c>
      <c r="W18" s="68">
        <f t="shared" si="4"/>
        <v>0</v>
      </c>
      <c r="X18" s="44">
        <f t="shared" si="5"/>
        <v>0</v>
      </c>
      <c r="Y18" s="12"/>
      <c r="Z18" s="15"/>
      <c r="AA18" s="15"/>
      <c r="AB18" s="15"/>
      <c r="AC18" s="15"/>
      <c r="AD18" s="15"/>
      <c r="AE18" s="12"/>
      <c r="AF18" s="12"/>
      <c r="AG18" s="12"/>
      <c r="AH18" s="12"/>
      <c r="AI18" s="12"/>
      <c r="AJ18" s="58">
        <f t="shared" si="1"/>
        <v>0</v>
      </c>
      <c r="AK18" s="59">
        <f t="shared" si="2"/>
        <v>0</v>
      </c>
      <c r="AL18" s="60">
        <f t="shared" si="6"/>
        <v>0</v>
      </c>
      <c r="AM18" s="5"/>
    </row>
    <row r="19" spans="1:39" x14ac:dyDescent="0.2">
      <c r="A19" s="220" t="s">
        <v>40</v>
      </c>
      <c r="B19" s="221">
        <v>241130</v>
      </c>
      <c r="C19" s="226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11"/>
      <c r="T19" s="24">
        <f t="shared" ref="T19" si="7">SUM(C19:S19)</f>
        <v>0</v>
      </c>
      <c r="U19" s="7"/>
      <c r="V19" s="67">
        <f t="shared" si="3"/>
        <v>0</v>
      </c>
      <c r="W19" s="68">
        <f t="shared" si="4"/>
        <v>0</v>
      </c>
      <c r="X19" s="44">
        <f t="shared" si="5"/>
        <v>0</v>
      </c>
      <c r="Y19" s="12"/>
      <c r="Z19" s="15"/>
      <c r="AA19" s="15"/>
      <c r="AB19" s="15"/>
      <c r="AC19" s="15"/>
      <c r="AD19" s="15"/>
      <c r="AE19" s="12"/>
      <c r="AF19" s="12"/>
      <c r="AG19" s="12"/>
      <c r="AH19" s="12"/>
      <c r="AI19" s="12"/>
      <c r="AJ19" s="58">
        <f t="shared" si="1"/>
        <v>0</v>
      </c>
      <c r="AK19" s="59">
        <f t="shared" si="2"/>
        <v>0</v>
      </c>
      <c r="AL19" s="60">
        <f t="shared" si="6"/>
        <v>0</v>
      </c>
      <c r="AM19" s="5"/>
    </row>
    <row r="20" spans="1:39" x14ac:dyDescent="0.2">
      <c r="A20" s="220" t="s">
        <v>41</v>
      </c>
      <c r="B20" s="221">
        <v>240190</v>
      </c>
      <c r="C20" s="226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11"/>
      <c r="T20" s="24">
        <f t="shared" si="0"/>
        <v>0</v>
      </c>
      <c r="U20" s="7"/>
      <c r="V20" s="67">
        <f t="shared" si="3"/>
        <v>0</v>
      </c>
      <c r="W20" s="68">
        <f t="shared" si="4"/>
        <v>0</v>
      </c>
      <c r="X20" s="44">
        <f t="shared" si="5"/>
        <v>0</v>
      </c>
      <c r="Y20" s="12"/>
      <c r="Z20" s="15"/>
      <c r="AA20" s="15"/>
      <c r="AB20" s="15"/>
      <c r="AC20" s="15"/>
      <c r="AD20" s="15"/>
      <c r="AE20" s="12"/>
      <c r="AF20" s="12"/>
      <c r="AG20" s="12"/>
      <c r="AH20" s="12"/>
      <c r="AI20" s="12"/>
      <c r="AJ20" s="58">
        <f t="shared" si="1"/>
        <v>0</v>
      </c>
      <c r="AK20" s="59">
        <f t="shared" si="2"/>
        <v>0</v>
      </c>
      <c r="AL20" s="60">
        <f t="shared" si="6"/>
        <v>0</v>
      </c>
      <c r="AM20" s="5"/>
    </row>
    <row r="21" spans="1:39" x14ac:dyDescent="0.2">
      <c r="A21" s="220" t="s">
        <v>42</v>
      </c>
      <c r="B21" s="221">
        <v>241145</v>
      </c>
      <c r="C21" s="226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11"/>
      <c r="T21" s="24">
        <f t="shared" si="0"/>
        <v>0</v>
      </c>
      <c r="U21" s="7"/>
      <c r="V21" s="67">
        <f t="shared" si="3"/>
        <v>0</v>
      </c>
      <c r="W21" s="68">
        <f t="shared" si="4"/>
        <v>0</v>
      </c>
      <c r="X21" s="44">
        <f t="shared" si="5"/>
        <v>0</v>
      </c>
      <c r="Y21" s="12"/>
      <c r="Z21" s="15"/>
      <c r="AA21" s="15"/>
      <c r="AB21" s="15"/>
      <c r="AC21" s="15"/>
      <c r="AD21" s="15"/>
      <c r="AE21" s="12"/>
      <c r="AF21" s="12"/>
      <c r="AG21" s="12"/>
      <c r="AH21" s="12"/>
      <c r="AI21" s="12"/>
      <c r="AJ21" s="58">
        <f t="shared" si="1"/>
        <v>0</v>
      </c>
      <c r="AK21" s="59">
        <f t="shared" si="2"/>
        <v>0</v>
      </c>
      <c r="AL21" s="60">
        <f t="shared" si="6"/>
        <v>0</v>
      </c>
      <c r="AM21" s="5"/>
    </row>
    <row r="22" spans="1:39" x14ac:dyDescent="0.2">
      <c r="A22" s="220" t="s">
        <v>43</v>
      </c>
      <c r="B22" s="221">
        <v>240250</v>
      </c>
      <c r="C22" s="226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11"/>
      <c r="T22" s="24">
        <f t="shared" si="0"/>
        <v>0</v>
      </c>
      <c r="U22" s="7"/>
      <c r="V22" s="67">
        <f t="shared" si="3"/>
        <v>0</v>
      </c>
      <c r="W22" s="68">
        <f t="shared" si="4"/>
        <v>0</v>
      </c>
      <c r="X22" s="44">
        <f t="shared" si="5"/>
        <v>0</v>
      </c>
      <c r="Y22" s="12"/>
      <c r="Z22" s="15"/>
      <c r="AA22" s="15"/>
      <c r="AB22" s="15"/>
      <c r="AC22" s="15"/>
      <c r="AD22" s="15"/>
      <c r="AE22" s="12"/>
      <c r="AF22" s="12"/>
      <c r="AG22" s="12"/>
      <c r="AH22" s="12"/>
      <c r="AI22" s="12"/>
      <c r="AJ22" s="58">
        <f t="shared" si="1"/>
        <v>0</v>
      </c>
      <c r="AK22" s="59">
        <f t="shared" si="2"/>
        <v>0</v>
      </c>
      <c r="AL22" s="60">
        <f t="shared" si="6"/>
        <v>0</v>
      </c>
      <c r="AM22" s="5"/>
    </row>
    <row r="23" spans="1:39" x14ac:dyDescent="0.2">
      <c r="A23" s="220" t="s">
        <v>44</v>
      </c>
      <c r="B23" s="221">
        <v>240260</v>
      </c>
      <c r="C23" s="226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11"/>
      <c r="T23" s="24">
        <f t="shared" si="0"/>
        <v>0</v>
      </c>
      <c r="U23" s="7"/>
      <c r="V23" s="67">
        <f t="shared" si="3"/>
        <v>0</v>
      </c>
      <c r="W23" s="68">
        <f t="shared" si="4"/>
        <v>0</v>
      </c>
      <c r="X23" s="44">
        <f t="shared" si="5"/>
        <v>0</v>
      </c>
      <c r="Y23" s="12"/>
      <c r="Z23" s="15"/>
      <c r="AA23" s="15"/>
      <c r="AB23" s="15"/>
      <c r="AC23" s="15"/>
      <c r="AD23" s="15"/>
      <c r="AE23" s="12"/>
      <c r="AF23" s="12"/>
      <c r="AG23" s="12"/>
      <c r="AH23" s="12"/>
      <c r="AI23" s="12"/>
      <c r="AJ23" s="58">
        <f t="shared" si="1"/>
        <v>0</v>
      </c>
      <c r="AK23" s="59">
        <f t="shared" si="2"/>
        <v>0</v>
      </c>
      <c r="AL23" s="60">
        <f t="shared" si="6"/>
        <v>0</v>
      </c>
      <c r="AM23" s="5"/>
    </row>
    <row r="24" spans="1:39" x14ac:dyDescent="0.2">
      <c r="A24" s="220" t="s">
        <v>45</v>
      </c>
      <c r="B24" s="221">
        <v>240270</v>
      </c>
      <c r="C24" s="226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11"/>
      <c r="T24" s="24">
        <f t="shared" si="0"/>
        <v>0</v>
      </c>
      <c r="U24" s="7"/>
      <c r="V24" s="67">
        <f t="shared" si="3"/>
        <v>0</v>
      </c>
      <c r="W24" s="68">
        <f t="shared" si="4"/>
        <v>0</v>
      </c>
      <c r="X24" s="44">
        <f t="shared" si="5"/>
        <v>0</v>
      </c>
      <c r="Y24" s="12"/>
      <c r="Z24" s="15"/>
      <c r="AA24" s="15"/>
      <c r="AB24" s="15"/>
      <c r="AC24" s="15"/>
      <c r="AD24" s="15"/>
      <c r="AE24" s="12"/>
      <c r="AF24" s="12"/>
      <c r="AG24" s="12"/>
      <c r="AH24" s="12"/>
      <c r="AI24" s="12"/>
      <c r="AJ24" s="58">
        <f t="shared" si="1"/>
        <v>0</v>
      </c>
      <c r="AK24" s="59">
        <f t="shared" si="2"/>
        <v>0</v>
      </c>
      <c r="AL24" s="60">
        <f t="shared" si="6"/>
        <v>0</v>
      </c>
      <c r="AM24" s="5"/>
    </row>
    <row r="25" spans="1:39" x14ac:dyDescent="0.2">
      <c r="A25" s="220" t="s">
        <v>46</v>
      </c>
      <c r="B25" s="221">
        <v>240300</v>
      </c>
      <c r="C25" s="78">
        <v>350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11"/>
      <c r="T25" s="24">
        <f t="shared" si="0"/>
        <v>350</v>
      </c>
      <c r="U25" s="7"/>
      <c r="V25" s="67">
        <f t="shared" si="3"/>
        <v>294</v>
      </c>
      <c r="W25" s="68">
        <f t="shared" si="4"/>
        <v>56</v>
      </c>
      <c r="X25" s="44">
        <f t="shared" si="5"/>
        <v>350</v>
      </c>
      <c r="Y25" s="12"/>
      <c r="Z25" s="15"/>
      <c r="AA25" s="15"/>
      <c r="AB25" s="15"/>
      <c r="AC25" s="15"/>
      <c r="AD25" s="15"/>
      <c r="AE25" s="12"/>
      <c r="AF25" s="12"/>
      <c r="AG25" s="12"/>
      <c r="AH25" s="12"/>
      <c r="AI25" s="12"/>
      <c r="AJ25" s="58">
        <f t="shared" si="1"/>
        <v>0</v>
      </c>
      <c r="AK25" s="59">
        <f t="shared" si="2"/>
        <v>0</v>
      </c>
      <c r="AL25" s="60">
        <f t="shared" si="6"/>
        <v>0</v>
      </c>
      <c r="AM25" s="5"/>
    </row>
    <row r="26" spans="1:39" x14ac:dyDescent="0.2">
      <c r="A26" s="220" t="s">
        <v>47</v>
      </c>
      <c r="B26" s="221">
        <v>240310</v>
      </c>
      <c r="C26" s="226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11"/>
      <c r="T26" s="24">
        <f t="shared" si="0"/>
        <v>0</v>
      </c>
      <c r="U26" s="7"/>
      <c r="V26" s="67">
        <f t="shared" si="3"/>
        <v>0</v>
      </c>
      <c r="W26" s="68">
        <f t="shared" si="4"/>
        <v>0</v>
      </c>
      <c r="X26" s="44">
        <f t="shared" si="5"/>
        <v>0</v>
      </c>
      <c r="Y26" s="12"/>
      <c r="Z26" s="15"/>
      <c r="AA26" s="15"/>
      <c r="AB26" s="15"/>
      <c r="AC26" s="15"/>
      <c r="AD26" s="15"/>
      <c r="AE26" s="12"/>
      <c r="AF26" s="12"/>
      <c r="AG26" s="12"/>
      <c r="AH26" s="12"/>
      <c r="AI26" s="12"/>
      <c r="AJ26" s="58">
        <f t="shared" si="1"/>
        <v>0</v>
      </c>
      <c r="AK26" s="59">
        <f t="shared" si="2"/>
        <v>0</v>
      </c>
      <c r="AL26" s="60">
        <f t="shared" si="6"/>
        <v>0</v>
      </c>
      <c r="AM26" s="5"/>
    </row>
    <row r="27" spans="1:39" x14ac:dyDescent="0.2">
      <c r="A27" s="220" t="s">
        <v>48</v>
      </c>
      <c r="B27" s="221">
        <v>241160</v>
      </c>
      <c r="C27" s="226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11"/>
      <c r="T27" s="24">
        <f t="shared" si="0"/>
        <v>0</v>
      </c>
      <c r="U27" s="7"/>
      <c r="V27" s="67">
        <f t="shared" si="3"/>
        <v>0</v>
      </c>
      <c r="W27" s="68">
        <f t="shared" si="4"/>
        <v>0</v>
      </c>
      <c r="X27" s="44">
        <f t="shared" si="5"/>
        <v>0</v>
      </c>
      <c r="Y27" s="12"/>
      <c r="Z27" s="15"/>
      <c r="AA27" s="15"/>
      <c r="AB27" s="15"/>
      <c r="AC27" s="15"/>
      <c r="AD27" s="15"/>
      <c r="AE27" s="12"/>
      <c r="AF27" s="12"/>
      <c r="AG27" s="12"/>
      <c r="AH27" s="12"/>
      <c r="AI27" s="12"/>
      <c r="AJ27" s="58">
        <f t="shared" si="1"/>
        <v>0</v>
      </c>
      <c r="AK27" s="59">
        <f t="shared" si="2"/>
        <v>0</v>
      </c>
      <c r="AL27" s="60">
        <f t="shared" si="6"/>
        <v>0</v>
      </c>
      <c r="AM27" s="5"/>
    </row>
    <row r="28" spans="1:39" x14ac:dyDescent="0.2">
      <c r="A28" s="220" t="s">
        <v>49</v>
      </c>
      <c r="B28" s="221">
        <v>240330</v>
      </c>
      <c r="C28" s="226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11"/>
      <c r="T28" s="24">
        <f t="shared" si="0"/>
        <v>0</v>
      </c>
      <c r="U28" s="7"/>
      <c r="V28" s="67">
        <f t="shared" si="3"/>
        <v>0</v>
      </c>
      <c r="W28" s="68">
        <f t="shared" si="4"/>
        <v>0</v>
      </c>
      <c r="X28" s="44">
        <f t="shared" si="5"/>
        <v>0</v>
      </c>
      <c r="Y28" s="12"/>
      <c r="Z28" s="15"/>
      <c r="AA28" s="15"/>
      <c r="AB28" s="15"/>
      <c r="AC28" s="15"/>
      <c r="AD28" s="15"/>
      <c r="AE28" s="12"/>
      <c r="AF28" s="12"/>
      <c r="AG28" s="12"/>
      <c r="AH28" s="12"/>
      <c r="AI28" s="12"/>
      <c r="AJ28" s="58">
        <f t="shared" si="1"/>
        <v>0</v>
      </c>
      <c r="AK28" s="59">
        <f t="shared" si="2"/>
        <v>0</v>
      </c>
      <c r="AL28" s="60">
        <f t="shared" si="6"/>
        <v>0</v>
      </c>
      <c r="AM28" s="5"/>
    </row>
    <row r="29" spans="1:39" x14ac:dyDescent="0.2">
      <c r="A29" s="220" t="s">
        <v>50</v>
      </c>
      <c r="B29" s="221">
        <v>240340</v>
      </c>
      <c r="C29" s="226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11"/>
      <c r="T29" s="24">
        <f t="shared" si="0"/>
        <v>0</v>
      </c>
      <c r="U29" s="7"/>
      <c r="V29" s="67">
        <f t="shared" si="3"/>
        <v>0</v>
      </c>
      <c r="W29" s="68">
        <f t="shared" si="4"/>
        <v>0</v>
      </c>
      <c r="X29" s="44">
        <f t="shared" si="5"/>
        <v>0</v>
      </c>
      <c r="Y29" s="12"/>
      <c r="Z29" s="15"/>
      <c r="AA29" s="15"/>
      <c r="AB29" s="15"/>
      <c r="AC29" s="15"/>
      <c r="AD29" s="15"/>
      <c r="AE29" s="12"/>
      <c r="AF29" s="12"/>
      <c r="AG29" s="12"/>
      <c r="AH29" s="12"/>
      <c r="AI29" s="12"/>
      <c r="AJ29" s="58">
        <f t="shared" si="1"/>
        <v>0</v>
      </c>
      <c r="AK29" s="59">
        <f t="shared" si="2"/>
        <v>0</v>
      </c>
      <c r="AL29" s="60">
        <f t="shared" si="6"/>
        <v>0</v>
      </c>
      <c r="AM29" s="5"/>
    </row>
    <row r="30" spans="1:39" ht="13.95" customHeight="1" x14ac:dyDescent="0.2">
      <c r="A30" s="220" t="s">
        <v>51</v>
      </c>
      <c r="B30" s="221">
        <v>240390</v>
      </c>
      <c r="C30" s="78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11"/>
      <c r="T30" s="24">
        <f t="shared" si="0"/>
        <v>500</v>
      </c>
      <c r="U30" s="7"/>
      <c r="V30" s="67">
        <f t="shared" si="3"/>
        <v>420</v>
      </c>
      <c r="W30" s="68">
        <f t="shared" si="4"/>
        <v>80</v>
      </c>
      <c r="X30" s="44">
        <f t="shared" si="5"/>
        <v>500</v>
      </c>
      <c r="Y30" s="12"/>
      <c r="Z30" s="15"/>
      <c r="AA30" s="15"/>
      <c r="AB30" s="15"/>
      <c r="AC30" s="15"/>
      <c r="AD30" s="15"/>
      <c r="AE30" s="12"/>
      <c r="AF30" s="12"/>
      <c r="AG30" s="12"/>
      <c r="AH30" s="12"/>
      <c r="AI30" s="12"/>
      <c r="AJ30" s="58">
        <f t="shared" si="1"/>
        <v>0</v>
      </c>
      <c r="AK30" s="59">
        <f t="shared" si="2"/>
        <v>0</v>
      </c>
      <c r="AL30" s="60">
        <f t="shared" si="6"/>
        <v>0</v>
      </c>
      <c r="AM30" s="5"/>
    </row>
    <row r="31" spans="1:39" ht="13.95" hidden="1" customHeight="1" x14ac:dyDescent="0.2">
      <c r="A31" s="220" t="s">
        <v>52</v>
      </c>
      <c r="B31" s="221">
        <v>240400</v>
      </c>
      <c r="C31" s="226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11"/>
      <c r="T31" s="24">
        <f t="shared" si="0"/>
        <v>0</v>
      </c>
      <c r="U31" s="7"/>
      <c r="V31" s="67">
        <f t="shared" si="3"/>
        <v>0</v>
      </c>
      <c r="W31" s="68">
        <f t="shared" si="4"/>
        <v>0</v>
      </c>
      <c r="X31" s="44">
        <f t="shared" si="5"/>
        <v>0</v>
      </c>
      <c r="Y31" s="12"/>
      <c r="Z31" s="15"/>
      <c r="AA31" s="15"/>
      <c r="AB31" s="15"/>
      <c r="AC31" s="15"/>
      <c r="AD31" s="15"/>
      <c r="AE31" s="12"/>
      <c r="AF31" s="12"/>
      <c r="AG31" s="12"/>
      <c r="AH31" s="12"/>
      <c r="AI31" s="12"/>
      <c r="AJ31" s="58">
        <f t="shared" si="1"/>
        <v>0</v>
      </c>
      <c r="AK31" s="59">
        <f t="shared" si="2"/>
        <v>0</v>
      </c>
      <c r="AL31" s="60">
        <f t="shared" si="6"/>
        <v>0</v>
      </c>
      <c r="AM31" s="5"/>
    </row>
    <row r="32" spans="1:39" ht="13.95" customHeight="1" x14ac:dyDescent="0.2">
      <c r="A32" s="220" t="s">
        <v>53</v>
      </c>
      <c r="B32" s="221">
        <v>240450</v>
      </c>
      <c r="C32" s="78">
        <f>375+375</f>
        <v>750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11"/>
      <c r="T32" s="24">
        <f t="shared" si="0"/>
        <v>750</v>
      </c>
      <c r="U32" s="7"/>
      <c r="V32" s="67">
        <f t="shared" si="3"/>
        <v>630</v>
      </c>
      <c r="W32" s="68">
        <f t="shared" si="4"/>
        <v>120</v>
      </c>
      <c r="X32" s="44">
        <f t="shared" si="5"/>
        <v>750</v>
      </c>
      <c r="Y32" s="12"/>
      <c r="Z32" s="15"/>
      <c r="AA32" s="15"/>
      <c r="AB32" s="15"/>
      <c r="AC32" s="15"/>
      <c r="AD32" s="15"/>
      <c r="AE32" s="12"/>
      <c r="AF32" s="12"/>
      <c r="AG32" s="12"/>
      <c r="AH32" s="12"/>
      <c r="AI32" s="12"/>
      <c r="AJ32" s="58">
        <f t="shared" si="1"/>
        <v>0</v>
      </c>
      <c r="AK32" s="59">
        <f t="shared" si="2"/>
        <v>0</v>
      </c>
      <c r="AL32" s="60">
        <f t="shared" si="6"/>
        <v>0</v>
      </c>
      <c r="AM32" s="5"/>
    </row>
    <row r="33" spans="1:40" ht="13.95" customHeight="1" x14ac:dyDescent="0.2">
      <c r="A33" s="220" t="s">
        <v>54</v>
      </c>
      <c r="B33" s="221">
        <v>240460</v>
      </c>
      <c r="C33" s="78">
        <v>666.67</v>
      </c>
      <c r="D33" s="20">
        <v>0</v>
      </c>
      <c r="E33" s="227">
        <v>210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11"/>
      <c r="T33" s="24">
        <f t="shared" si="0"/>
        <v>876.67</v>
      </c>
      <c r="U33" s="7"/>
      <c r="V33" s="67">
        <f t="shared" si="3"/>
        <v>560.00279999999998</v>
      </c>
      <c r="W33" s="68">
        <f t="shared" si="4"/>
        <v>106.66719999999999</v>
      </c>
      <c r="X33" s="44">
        <f t="shared" si="5"/>
        <v>666.67</v>
      </c>
      <c r="Y33" s="12"/>
      <c r="Z33" s="15"/>
      <c r="AA33" s="15"/>
      <c r="AB33" s="15"/>
      <c r="AC33" s="15"/>
      <c r="AD33" s="15"/>
      <c r="AE33" s="12"/>
      <c r="AF33" s="12"/>
      <c r="AG33" s="12"/>
      <c r="AH33" s="12"/>
      <c r="AI33" s="12"/>
      <c r="AJ33" s="58">
        <f t="shared" si="1"/>
        <v>0</v>
      </c>
      <c r="AK33" s="59">
        <f t="shared" si="2"/>
        <v>0</v>
      </c>
      <c r="AL33" s="60">
        <f t="shared" si="6"/>
        <v>0</v>
      </c>
      <c r="AM33" s="5"/>
    </row>
    <row r="34" spans="1:40" x14ac:dyDescent="0.2">
      <c r="A34" s="220" t="s">
        <v>55</v>
      </c>
      <c r="B34" s="221">
        <v>240530</v>
      </c>
      <c r="C34" s="226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11"/>
      <c r="T34" s="24">
        <f t="shared" si="0"/>
        <v>0</v>
      </c>
      <c r="U34" s="7"/>
      <c r="V34" s="67">
        <f t="shared" si="3"/>
        <v>0</v>
      </c>
      <c r="W34" s="68">
        <f t="shared" si="4"/>
        <v>0</v>
      </c>
      <c r="X34" s="44">
        <f t="shared" si="5"/>
        <v>0</v>
      </c>
      <c r="Y34" s="12"/>
      <c r="Z34" s="15"/>
      <c r="AA34" s="15"/>
      <c r="AB34" s="15"/>
      <c r="AC34" s="15"/>
      <c r="AD34" s="15"/>
      <c r="AE34" s="12"/>
      <c r="AF34" s="12"/>
      <c r="AG34" s="12"/>
      <c r="AH34" s="12"/>
      <c r="AI34" s="12"/>
      <c r="AJ34" s="58">
        <f t="shared" si="1"/>
        <v>0</v>
      </c>
      <c r="AK34" s="59">
        <f t="shared" si="2"/>
        <v>0</v>
      </c>
      <c r="AL34" s="60">
        <f t="shared" si="6"/>
        <v>0</v>
      </c>
      <c r="AM34" s="5"/>
    </row>
    <row r="35" spans="1:40" x14ac:dyDescent="0.2">
      <c r="A35" s="220" t="s">
        <v>56</v>
      </c>
      <c r="B35" s="221">
        <v>240540</v>
      </c>
      <c r="C35" s="226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11"/>
      <c r="T35" s="24">
        <f t="shared" si="0"/>
        <v>0</v>
      </c>
      <c r="U35" s="7"/>
      <c r="V35" s="67">
        <f t="shared" si="3"/>
        <v>0</v>
      </c>
      <c r="W35" s="68">
        <f t="shared" si="4"/>
        <v>0</v>
      </c>
      <c r="X35" s="44">
        <f t="shared" si="5"/>
        <v>0</v>
      </c>
      <c r="Y35" s="12"/>
      <c r="Z35" s="15"/>
      <c r="AA35" s="15"/>
      <c r="AB35" s="15"/>
      <c r="AC35" s="15"/>
      <c r="AD35" s="15"/>
      <c r="AE35" s="12"/>
      <c r="AF35" s="12"/>
      <c r="AG35" s="12"/>
      <c r="AH35" s="12"/>
      <c r="AI35" s="12"/>
      <c r="AJ35" s="58">
        <f t="shared" si="1"/>
        <v>0</v>
      </c>
      <c r="AK35" s="59">
        <f t="shared" si="2"/>
        <v>0</v>
      </c>
      <c r="AL35" s="60">
        <f t="shared" si="6"/>
        <v>0</v>
      </c>
      <c r="AM35" s="5"/>
    </row>
    <row r="36" spans="1:40" x14ac:dyDescent="0.2">
      <c r="A36" s="220" t="s">
        <v>57</v>
      </c>
      <c r="B36" s="221">
        <v>241200</v>
      </c>
      <c r="C36" s="226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11"/>
      <c r="T36" s="24">
        <f t="shared" si="0"/>
        <v>0</v>
      </c>
      <c r="U36" s="7"/>
      <c r="V36" s="67">
        <f t="shared" si="3"/>
        <v>0</v>
      </c>
      <c r="W36" s="68">
        <f t="shared" si="4"/>
        <v>0</v>
      </c>
      <c r="X36" s="44">
        <f t="shared" si="5"/>
        <v>0</v>
      </c>
      <c r="Y36" s="12"/>
      <c r="Z36" s="15"/>
      <c r="AA36" s="15"/>
      <c r="AB36" s="15"/>
      <c r="AC36" s="15"/>
      <c r="AD36" s="15"/>
      <c r="AE36" s="12"/>
      <c r="AF36" s="12"/>
      <c r="AG36" s="12"/>
      <c r="AH36" s="12"/>
      <c r="AI36" s="12"/>
      <c r="AJ36" s="58">
        <f t="shared" si="1"/>
        <v>0</v>
      </c>
      <c r="AK36" s="59">
        <f t="shared" si="2"/>
        <v>0</v>
      </c>
      <c r="AL36" s="60">
        <f t="shared" si="6"/>
        <v>0</v>
      </c>
      <c r="AM36" s="5"/>
    </row>
    <row r="37" spans="1:40" hidden="1" x14ac:dyDescent="0.2">
      <c r="A37" s="220" t="s">
        <v>58</v>
      </c>
      <c r="B37" s="221">
        <v>240545</v>
      </c>
      <c r="C37" s="226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11"/>
      <c r="T37" s="24">
        <f t="shared" si="0"/>
        <v>0</v>
      </c>
      <c r="U37" s="7"/>
      <c r="V37" s="67">
        <f t="shared" si="3"/>
        <v>0</v>
      </c>
      <c r="W37" s="68">
        <f t="shared" si="4"/>
        <v>0</v>
      </c>
      <c r="X37" s="44">
        <f t="shared" si="5"/>
        <v>0</v>
      </c>
      <c r="Y37" s="12"/>
      <c r="Z37" s="15"/>
      <c r="AA37" s="15"/>
      <c r="AB37" s="15"/>
      <c r="AC37" s="15"/>
      <c r="AD37" s="15"/>
      <c r="AE37" s="12"/>
      <c r="AF37" s="12"/>
      <c r="AG37" s="12"/>
      <c r="AH37" s="12"/>
      <c r="AI37" s="12"/>
      <c r="AJ37" s="58">
        <f t="shared" si="1"/>
        <v>0</v>
      </c>
      <c r="AK37" s="59">
        <f t="shared" si="2"/>
        <v>0</v>
      </c>
      <c r="AL37" s="60">
        <f t="shared" si="6"/>
        <v>0</v>
      </c>
      <c r="AM37" s="5"/>
    </row>
    <row r="38" spans="1:40" hidden="1" x14ac:dyDescent="0.2">
      <c r="A38" s="220" t="s">
        <v>59</v>
      </c>
      <c r="B38" s="221">
        <v>240560</v>
      </c>
      <c r="C38" s="226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11"/>
      <c r="T38" s="24">
        <f t="shared" si="0"/>
        <v>0</v>
      </c>
      <c r="U38" s="7"/>
      <c r="V38" s="67">
        <f t="shared" si="3"/>
        <v>0</v>
      </c>
      <c r="W38" s="68">
        <f t="shared" si="4"/>
        <v>0</v>
      </c>
      <c r="X38" s="44">
        <f t="shared" si="5"/>
        <v>0</v>
      </c>
      <c r="Y38" s="12"/>
      <c r="Z38" s="15"/>
      <c r="AA38" s="15"/>
      <c r="AB38" s="15"/>
      <c r="AC38" s="15"/>
      <c r="AD38" s="15"/>
      <c r="AE38" s="12"/>
      <c r="AF38" s="12"/>
      <c r="AG38" s="12"/>
      <c r="AH38" s="12"/>
      <c r="AI38" s="12"/>
      <c r="AJ38" s="58">
        <f t="shared" si="1"/>
        <v>0</v>
      </c>
      <c r="AK38" s="59">
        <f t="shared" si="2"/>
        <v>0</v>
      </c>
      <c r="AL38" s="60">
        <f t="shared" si="6"/>
        <v>0</v>
      </c>
      <c r="AM38" s="5"/>
    </row>
    <row r="39" spans="1:40" hidden="1" x14ac:dyDescent="0.2">
      <c r="A39" s="220" t="s">
        <v>60</v>
      </c>
      <c r="B39" s="221">
        <v>240610</v>
      </c>
      <c r="C39" s="226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11"/>
      <c r="T39" s="24">
        <f t="shared" si="0"/>
        <v>0</v>
      </c>
      <c r="U39" s="7"/>
      <c r="V39" s="67">
        <f t="shared" si="3"/>
        <v>0</v>
      </c>
      <c r="W39" s="68">
        <f t="shared" si="4"/>
        <v>0</v>
      </c>
      <c r="X39" s="44">
        <f t="shared" si="5"/>
        <v>0</v>
      </c>
      <c r="Y39" s="12"/>
      <c r="Z39" s="15"/>
      <c r="AA39" s="15"/>
      <c r="AB39" s="15"/>
      <c r="AC39" s="15"/>
      <c r="AD39" s="15"/>
      <c r="AE39" s="12"/>
      <c r="AF39" s="12"/>
      <c r="AG39" s="12"/>
      <c r="AH39" s="12"/>
      <c r="AI39" s="12"/>
      <c r="AJ39" s="58">
        <f t="shared" si="1"/>
        <v>0</v>
      </c>
      <c r="AK39" s="59">
        <f t="shared" si="2"/>
        <v>0</v>
      </c>
      <c r="AL39" s="60">
        <f t="shared" si="6"/>
        <v>0</v>
      </c>
      <c r="AM39" s="3"/>
      <c r="AN39" s="3"/>
    </row>
    <row r="40" spans="1:40" hidden="1" x14ac:dyDescent="0.2">
      <c r="A40" s="220" t="s">
        <v>61</v>
      </c>
      <c r="B40" s="221">
        <v>241230</v>
      </c>
      <c r="C40" s="226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11"/>
      <c r="T40" s="24">
        <f t="shared" si="0"/>
        <v>0</v>
      </c>
      <c r="U40" s="7"/>
      <c r="V40" s="67">
        <f t="shared" si="3"/>
        <v>0</v>
      </c>
      <c r="W40" s="68">
        <f t="shared" si="4"/>
        <v>0</v>
      </c>
      <c r="X40" s="44">
        <f t="shared" si="5"/>
        <v>0</v>
      </c>
      <c r="Y40" s="12"/>
      <c r="Z40" s="15"/>
      <c r="AA40" s="15"/>
      <c r="AB40" s="15"/>
      <c r="AC40" s="15"/>
      <c r="AD40" s="15"/>
      <c r="AE40" s="12"/>
      <c r="AF40" s="12"/>
      <c r="AG40" s="12"/>
      <c r="AH40" s="12"/>
      <c r="AI40" s="12"/>
      <c r="AJ40" s="58">
        <f t="shared" si="1"/>
        <v>0</v>
      </c>
      <c r="AK40" s="59">
        <f t="shared" si="2"/>
        <v>0</v>
      </c>
      <c r="AL40" s="60">
        <f t="shared" si="6"/>
        <v>0</v>
      </c>
      <c r="AM40" s="3"/>
      <c r="AN40" s="3"/>
    </row>
    <row r="41" spans="1:40" hidden="1" x14ac:dyDescent="0.2">
      <c r="A41" s="220" t="s">
        <v>62</v>
      </c>
      <c r="B41" s="221">
        <v>240630</v>
      </c>
      <c r="C41" s="226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11"/>
      <c r="T41" s="24">
        <f t="shared" si="0"/>
        <v>0</v>
      </c>
      <c r="U41" s="7"/>
      <c r="V41" s="67">
        <f t="shared" si="3"/>
        <v>0</v>
      </c>
      <c r="W41" s="68">
        <f t="shared" si="4"/>
        <v>0</v>
      </c>
      <c r="X41" s="44">
        <f t="shared" si="5"/>
        <v>0</v>
      </c>
      <c r="Y41" s="12"/>
      <c r="Z41" s="15"/>
      <c r="AA41" s="15"/>
      <c r="AB41" s="15"/>
      <c r="AC41" s="15"/>
      <c r="AD41" s="15"/>
      <c r="AE41" s="12"/>
      <c r="AF41" s="12"/>
      <c r="AG41" s="12"/>
      <c r="AH41" s="12"/>
      <c r="AI41" s="12"/>
      <c r="AJ41" s="58">
        <f t="shared" si="1"/>
        <v>0</v>
      </c>
      <c r="AK41" s="59">
        <f t="shared" si="2"/>
        <v>0</v>
      </c>
      <c r="AL41" s="60">
        <f t="shared" si="6"/>
        <v>0</v>
      </c>
      <c r="AM41" s="3"/>
      <c r="AN41" s="3"/>
    </row>
    <row r="42" spans="1:40" x14ac:dyDescent="0.2">
      <c r="A42" s="220" t="s">
        <v>63</v>
      </c>
      <c r="B42" s="221">
        <v>240650</v>
      </c>
      <c r="C42" s="226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11"/>
      <c r="T42" s="24">
        <f t="shared" si="0"/>
        <v>0</v>
      </c>
      <c r="U42" s="7"/>
      <c r="V42" s="67">
        <f t="shared" si="3"/>
        <v>0</v>
      </c>
      <c r="W42" s="68">
        <f t="shared" si="4"/>
        <v>0</v>
      </c>
      <c r="X42" s="44">
        <f t="shared" si="5"/>
        <v>0</v>
      </c>
      <c r="Y42" s="12"/>
      <c r="Z42" s="15"/>
      <c r="AA42" s="15"/>
      <c r="AB42" s="15"/>
      <c r="AC42" s="15"/>
      <c r="AD42" s="15"/>
      <c r="AE42" s="12"/>
      <c r="AF42" s="12"/>
      <c r="AG42" s="12"/>
      <c r="AH42" s="12"/>
      <c r="AI42" s="12"/>
      <c r="AJ42" s="58">
        <f t="shared" si="1"/>
        <v>0</v>
      </c>
      <c r="AK42" s="59">
        <f t="shared" si="2"/>
        <v>0</v>
      </c>
      <c r="AL42" s="60">
        <f t="shared" si="6"/>
        <v>0</v>
      </c>
      <c r="AM42" s="3"/>
      <c r="AN42" s="3"/>
    </row>
    <row r="43" spans="1:40" x14ac:dyDescent="0.2">
      <c r="A43" s="220" t="s">
        <v>64</v>
      </c>
      <c r="B43" s="221">
        <v>240730</v>
      </c>
      <c r="C43" s="226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11"/>
      <c r="T43" s="24">
        <f t="shared" si="0"/>
        <v>0</v>
      </c>
      <c r="U43" s="7"/>
      <c r="V43" s="67">
        <f t="shared" si="3"/>
        <v>0</v>
      </c>
      <c r="W43" s="68">
        <f t="shared" si="4"/>
        <v>0</v>
      </c>
      <c r="X43" s="44">
        <f t="shared" si="5"/>
        <v>0</v>
      </c>
      <c r="Y43" s="12"/>
      <c r="Z43" s="15"/>
      <c r="AA43" s="15"/>
      <c r="AB43" s="15"/>
      <c r="AC43" s="15"/>
      <c r="AD43" s="15"/>
      <c r="AE43" s="12"/>
      <c r="AF43" s="12"/>
      <c r="AG43" s="12"/>
      <c r="AH43" s="12"/>
      <c r="AI43" s="12"/>
      <c r="AJ43" s="58">
        <f t="shared" si="1"/>
        <v>0</v>
      </c>
      <c r="AK43" s="59">
        <f t="shared" si="2"/>
        <v>0</v>
      </c>
      <c r="AL43" s="60">
        <f t="shared" si="6"/>
        <v>0</v>
      </c>
      <c r="AM43" s="3"/>
      <c r="AN43" s="3"/>
    </row>
    <row r="44" spans="1:40" x14ac:dyDescent="0.2">
      <c r="A44" s="220" t="s">
        <v>65</v>
      </c>
      <c r="B44" s="221">
        <v>240720</v>
      </c>
      <c r="C44" s="226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11"/>
      <c r="T44" s="24">
        <f t="shared" si="0"/>
        <v>0</v>
      </c>
      <c r="U44" s="7"/>
      <c r="V44" s="67">
        <f t="shared" si="3"/>
        <v>0</v>
      </c>
      <c r="W44" s="68">
        <f t="shared" si="4"/>
        <v>0</v>
      </c>
      <c r="X44" s="44">
        <f t="shared" si="5"/>
        <v>0</v>
      </c>
      <c r="Y44" s="12"/>
      <c r="Z44" s="15"/>
      <c r="AA44" s="15"/>
      <c r="AB44" s="15"/>
      <c r="AC44" s="15"/>
      <c r="AD44" s="15"/>
      <c r="AE44" s="12"/>
      <c r="AF44" s="12"/>
      <c r="AG44" s="12"/>
      <c r="AH44" s="12"/>
      <c r="AI44" s="12"/>
      <c r="AJ44" s="58">
        <f t="shared" si="1"/>
        <v>0</v>
      </c>
      <c r="AK44" s="59">
        <f t="shared" si="2"/>
        <v>0</v>
      </c>
      <c r="AL44" s="60">
        <f t="shared" si="6"/>
        <v>0</v>
      </c>
      <c r="AM44" s="3"/>
      <c r="AN44" s="3"/>
    </row>
    <row r="45" spans="1:40" x14ac:dyDescent="0.2">
      <c r="A45" s="220" t="s">
        <v>66</v>
      </c>
      <c r="B45" s="221">
        <v>240865</v>
      </c>
      <c r="C45" s="226">
        <v>0</v>
      </c>
      <c r="D45" s="20">
        <v>0</v>
      </c>
      <c r="E45" s="20">
        <v>350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11"/>
      <c r="T45" s="24">
        <f t="shared" si="0"/>
        <v>350</v>
      </c>
      <c r="U45" s="7"/>
      <c r="V45" s="67">
        <f t="shared" si="3"/>
        <v>0</v>
      </c>
      <c r="W45" s="68">
        <f t="shared" si="4"/>
        <v>0</v>
      </c>
      <c r="X45" s="44">
        <f t="shared" si="5"/>
        <v>0</v>
      </c>
      <c r="Y45" s="12"/>
      <c r="Z45" s="15"/>
      <c r="AA45" s="15"/>
      <c r="AB45" s="15"/>
      <c r="AC45" s="15"/>
      <c r="AD45" s="15"/>
      <c r="AE45" s="12"/>
      <c r="AF45" s="12"/>
      <c r="AG45" s="12"/>
      <c r="AH45" s="12"/>
      <c r="AI45" s="12"/>
      <c r="AJ45" s="58">
        <f t="shared" si="1"/>
        <v>0</v>
      </c>
      <c r="AK45" s="59">
        <f t="shared" si="2"/>
        <v>0</v>
      </c>
      <c r="AL45" s="60">
        <f t="shared" si="6"/>
        <v>0</v>
      </c>
      <c r="AM45" s="3"/>
      <c r="AN45" s="3"/>
    </row>
    <row r="46" spans="1:40" x14ac:dyDescent="0.2">
      <c r="A46" s="222" t="s">
        <v>67</v>
      </c>
      <c r="B46" s="221">
        <v>241250</v>
      </c>
      <c r="C46" s="226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11"/>
      <c r="T46" s="24">
        <f t="shared" si="0"/>
        <v>0</v>
      </c>
      <c r="U46" s="7"/>
      <c r="V46" s="67">
        <f t="shared" si="3"/>
        <v>0</v>
      </c>
      <c r="W46" s="68">
        <f t="shared" si="4"/>
        <v>0</v>
      </c>
      <c r="X46" s="44">
        <f t="shared" si="5"/>
        <v>0</v>
      </c>
      <c r="Y46" s="12"/>
      <c r="Z46" s="15"/>
      <c r="AA46" s="15"/>
      <c r="AB46" s="15"/>
      <c r="AC46" s="15"/>
      <c r="AD46" s="15"/>
      <c r="AE46" s="12"/>
      <c r="AF46" s="12"/>
      <c r="AG46" s="12"/>
      <c r="AH46" s="12"/>
      <c r="AI46" s="12"/>
      <c r="AJ46" s="58">
        <f t="shared" si="1"/>
        <v>0</v>
      </c>
      <c r="AK46" s="59">
        <f t="shared" si="2"/>
        <v>0</v>
      </c>
      <c r="AL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226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11"/>
      <c r="T47" s="24">
        <f t="shared" si="0"/>
        <v>0</v>
      </c>
      <c r="U47" s="7"/>
      <c r="V47" s="67">
        <f t="shared" si="3"/>
        <v>0</v>
      </c>
      <c r="W47" s="68">
        <f t="shared" si="4"/>
        <v>0</v>
      </c>
      <c r="X47" s="44">
        <f t="shared" si="5"/>
        <v>0</v>
      </c>
      <c r="Y47" s="12"/>
      <c r="Z47" s="15"/>
      <c r="AA47" s="15"/>
      <c r="AB47" s="15"/>
      <c r="AC47" s="15"/>
      <c r="AD47" s="15"/>
      <c r="AE47" s="12"/>
      <c r="AF47" s="12"/>
      <c r="AG47" s="12"/>
      <c r="AH47" s="12"/>
      <c r="AI47" s="12"/>
      <c r="AJ47" s="58">
        <f t="shared" si="1"/>
        <v>0</v>
      </c>
      <c r="AK47" s="59">
        <f t="shared" si="2"/>
        <v>0</v>
      </c>
      <c r="AL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v>500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11"/>
      <c r="T48" s="24">
        <f t="shared" si="0"/>
        <v>500</v>
      </c>
      <c r="U48" s="7"/>
      <c r="V48" s="67">
        <f t="shared" si="3"/>
        <v>420</v>
      </c>
      <c r="W48" s="68">
        <f t="shared" si="4"/>
        <v>80</v>
      </c>
      <c r="X48" s="44">
        <f t="shared" si="5"/>
        <v>500</v>
      </c>
      <c r="Y48" s="12"/>
      <c r="Z48" s="15"/>
      <c r="AA48" s="15"/>
      <c r="AB48" s="15"/>
      <c r="AC48" s="15"/>
      <c r="AD48" s="15"/>
      <c r="AE48" s="12"/>
      <c r="AF48" s="12"/>
      <c r="AG48" s="12"/>
      <c r="AH48" s="12"/>
      <c r="AI48" s="12"/>
      <c r="AJ48" s="58">
        <f t="shared" si="1"/>
        <v>0</v>
      </c>
      <c r="AK48" s="59">
        <f t="shared" si="2"/>
        <v>0</v>
      </c>
      <c r="AL48" s="60">
        <f t="shared" si="6"/>
        <v>0</v>
      </c>
      <c r="AM48" s="3"/>
      <c r="AN48" s="3"/>
    </row>
    <row r="49" spans="1:41" x14ac:dyDescent="0.2">
      <c r="A49" s="220" t="s">
        <v>70</v>
      </c>
      <c r="B49" s="221">
        <v>241265</v>
      </c>
      <c r="C49" s="226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11"/>
      <c r="T49" s="24">
        <f t="shared" si="0"/>
        <v>0</v>
      </c>
      <c r="U49" s="7"/>
      <c r="V49" s="67">
        <f t="shared" si="3"/>
        <v>0</v>
      </c>
      <c r="W49" s="68">
        <f t="shared" si="4"/>
        <v>0</v>
      </c>
      <c r="X49" s="44">
        <f t="shared" si="5"/>
        <v>0</v>
      </c>
      <c r="Y49" s="12"/>
      <c r="Z49" s="15"/>
      <c r="AA49" s="15"/>
      <c r="AB49" s="15"/>
      <c r="AC49" s="15"/>
      <c r="AD49" s="15"/>
      <c r="AE49" s="12"/>
      <c r="AF49" s="12"/>
      <c r="AG49" s="12"/>
      <c r="AH49" s="12"/>
      <c r="AI49" s="12"/>
      <c r="AJ49" s="58">
        <f t="shared" si="1"/>
        <v>0</v>
      </c>
      <c r="AK49" s="59">
        <f t="shared" si="2"/>
        <v>0</v>
      </c>
      <c r="AL49" s="60">
        <f t="shared" si="6"/>
        <v>0</v>
      </c>
      <c r="AM49" s="3"/>
      <c r="AN49" s="3"/>
    </row>
    <row r="50" spans="1:41" x14ac:dyDescent="0.2">
      <c r="A50" s="220" t="s">
        <v>71</v>
      </c>
      <c r="B50" s="221">
        <v>241275</v>
      </c>
      <c r="C50" s="78">
        <v>1764.12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11"/>
      <c r="T50" s="24">
        <f t="shared" si="0"/>
        <v>1764.12</v>
      </c>
      <c r="U50" s="7"/>
      <c r="V50" s="67">
        <f t="shared" si="3"/>
        <v>1481.8607999999999</v>
      </c>
      <c r="W50" s="68">
        <f t="shared" si="4"/>
        <v>282.25919999999996</v>
      </c>
      <c r="X50" s="44">
        <f t="shared" si="5"/>
        <v>1764.12</v>
      </c>
      <c r="Y50" s="12"/>
      <c r="Z50" s="15"/>
      <c r="AA50" s="15"/>
      <c r="AB50" s="15"/>
      <c r="AC50" s="15"/>
      <c r="AD50" s="15"/>
      <c r="AE50" s="12"/>
      <c r="AF50" s="12"/>
      <c r="AG50" s="12"/>
      <c r="AH50" s="12"/>
      <c r="AI50" s="12"/>
      <c r="AJ50" s="58">
        <f t="shared" si="1"/>
        <v>0</v>
      </c>
      <c r="AK50" s="59">
        <f t="shared" si="2"/>
        <v>0</v>
      </c>
      <c r="AL50" s="60">
        <f t="shared" si="6"/>
        <v>0</v>
      </c>
      <c r="AM50" s="3"/>
      <c r="AN50" s="3"/>
    </row>
    <row r="51" spans="1:41" x14ac:dyDescent="0.2">
      <c r="A51" s="220" t="s">
        <v>72</v>
      </c>
      <c r="B51" s="221">
        <v>240750</v>
      </c>
      <c r="C51" s="226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11"/>
      <c r="T51" s="24">
        <f t="shared" si="0"/>
        <v>0</v>
      </c>
      <c r="U51" s="7"/>
      <c r="V51" s="67">
        <f t="shared" si="3"/>
        <v>0</v>
      </c>
      <c r="W51" s="68">
        <f t="shared" si="4"/>
        <v>0</v>
      </c>
      <c r="X51" s="44">
        <f t="shared" si="5"/>
        <v>0</v>
      </c>
      <c r="Y51" s="12"/>
      <c r="Z51" s="15"/>
      <c r="AA51" s="15"/>
      <c r="AB51" s="15"/>
      <c r="AC51" s="15"/>
      <c r="AD51" s="15"/>
      <c r="AE51" s="12"/>
      <c r="AF51" s="12"/>
      <c r="AG51" s="12"/>
      <c r="AH51" s="12"/>
      <c r="AI51" s="12"/>
      <c r="AJ51" s="58">
        <f t="shared" si="1"/>
        <v>0</v>
      </c>
      <c r="AK51" s="59">
        <f t="shared" si="2"/>
        <v>0</v>
      </c>
      <c r="AL51" s="60">
        <f t="shared" si="6"/>
        <v>0</v>
      </c>
      <c r="AN51" s="3"/>
      <c r="AO51" s="3"/>
    </row>
    <row r="52" spans="1:41" x14ac:dyDescent="0.2">
      <c r="A52" s="220" t="s">
        <v>73</v>
      </c>
      <c r="B52" s="221">
        <v>240790</v>
      </c>
      <c r="C52" s="226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11"/>
      <c r="T52" s="24">
        <f t="shared" si="0"/>
        <v>0</v>
      </c>
      <c r="U52" s="7"/>
      <c r="V52" s="67">
        <f t="shared" si="3"/>
        <v>0</v>
      </c>
      <c r="W52" s="68">
        <f t="shared" si="4"/>
        <v>0</v>
      </c>
      <c r="X52" s="44">
        <f t="shared" si="5"/>
        <v>0</v>
      </c>
      <c r="Y52" s="12"/>
      <c r="Z52" s="15"/>
      <c r="AA52" s="15"/>
      <c r="AB52" s="15"/>
      <c r="AC52" s="15"/>
      <c r="AD52" s="15"/>
      <c r="AE52" s="12"/>
      <c r="AF52" s="12"/>
      <c r="AG52" s="12"/>
      <c r="AH52" s="12"/>
      <c r="AI52" s="12"/>
      <c r="AJ52" s="58">
        <f t="shared" si="1"/>
        <v>0</v>
      </c>
      <c r="AK52" s="59">
        <f t="shared" si="2"/>
        <v>0</v>
      </c>
      <c r="AL52" s="60">
        <f t="shared" si="6"/>
        <v>0</v>
      </c>
      <c r="AN52" s="3"/>
      <c r="AO52" s="3"/>
    </row>
    <row r="53" spans="1:41" x14ac:dyDescent="0.2">
      <c r="A53" s="220" t="s">
        <v>74</v>
      </c>
      <c r="B53" s="221">
        <v>240810</v>
      </c>
      <c r="C53" s="78">
        <v>1800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11"/>
      <c r="T53" s="24">
        <f t="shared" si="0"/>
        <v>1800</v>
      </c>
      <c r="U53" s="7"/>
      <c r="V53" s="67">
        <f t="shared" si="3"/>
        <v>1512</v>
      </c>
      <c r="W53" s="68">
        <f t="shared" si="4"/>
        <v>288</v>
      </c>
      <c r="X53" s="44">
        <f t="shared" si="5"/>
        <v>1800</v>
      </c>
      <c r="Y53" s="12"/>
      <c r="Z53" s="15"/>
      <c r="AA53" s="15"/>
      <c r="AB53" s="15"/>
      <c r="AC53" s="15"/>
      <c r="AD53" s="15"/>
      <c r="AE53" s="12"/>
      <c r="AF53" s="12"/>
      <c r="AG53" s="12"/>
      <c r="AH53" s="12"/>
      <c r="AI53" s="12"/>
      <c r="AJ53" s="58">
        <f t="shared" si="1"/>
        <v>0</v>
      </c>
      <c r="AK53" s="59">
        <f t="shared" si="2"/>
        <v>0</v>
      </c>
      <c r="AL53" s="60">
        <f t="shared" si="6"/>
        <v>0</v>
      </c>
      <c r="AN53" s="3"/>
      <c r="AO53" s="3"/>
    </row>
    <row r="54" spans="1:41" x14ac:dyDescent="0.2">
      <c r="A54" s="220" t="s">
        <v>75</v>
      </c>
      <c r="B54" s="221">
        <v>240820</v>
      </c>
      <c r="C54" s="226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11"/>
      <c r="T54" s="24">
        <f t="shared" si="0"/>
        <v>0</v>
      </c>
      <c r="U54" s="7"/>
      <c r="V54" s="67">
        <f t="shared" si="3"/>
        <v>0</v>
      </c>
      <c r="W54" s="68">
        <f t="shared" si="4"/>
        <v>0</v>
      </c>
      <c r="X54" s="44">
        <f t="shared" si="5"/>
        <v>0</v>
      </c>
      <c r="Y54" s="12"/>
      <c r="Z54" s="15"/>
      <c r="AA54" s="15"/>
      <c r="AB54" s="15"/>
      <c r="AC54" s="15"/>
      <c r="AD54" s="15"/>
      <c r="AE54" s="12"/>
      <c r="AF54" s="12"/>
      <c r="AG54" s="12"/>
      <c r="AH54" s="12"/>
      <c r="AI54" s="12"/>
      <c r="AJ54" s="58">
        <f t="shared" si="1"/>
        <v>0</v>
      </c>
      <c r="AK54" s="59">
        <f t="shared" si="2"/>
        <v>0</v>
      </c>
      <c r="AL54" s="60">
        <f t="shared" si="6"/>
        <v>0</v>
      </c>
      <c r="AN54" s="3"/>
      <c r="AO54" s="3"/>
    </row>
    <row r="55" spans="1:41" x14ac:dyDescent="0.2">
      <c r="A55" s="220" t="s">
        <v>76</v>
      </c>
      <c r="B55" s="221">
        <v>240840</v>
      </c>
      <c r="C55" s="226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11"/>
      <c r="T55" s="24">
        <f t="shared" si="0"/>
        <v>0</v>
      </c>
      <c r="U55" s="7"/>
      <c r="V55" s="67">
        <f t="shared" si="3"/>
        <v>0</v>
      </c>
      <c r="W55" s="68">
        <f t="shared" si="4"/>
        <v>0</v>
      </c>
      <c r="X55" s="44">
        <f t="shared" si="5"/>
        <v>0</v>
      </c>
      <c r="Y55" s="12"/>
      <c r="Z55" s="15"/>
      <c r="AA55" s="15"/>
      <c r="AB55" s="15"/>
      <c r="AC55" s="15"/>
      <c r="AD55" s="15"/>
      <c r="AE55" s="12"/>
      <c r="AF55" s="12"/>
      <c r="AG55" s="12"/>
      <c r="AH55" s="12"/>
      <c r="AI55" s="12"/>
      <c r="AJ55" s="58">
        <f t="shared" si="1"/>
        <v>0</v>
      </c>
      <c r="AK55" s="59">
        <f t="shared" si="2"/>
        <v>0</v>
      </c>
      <c r="AL55" s="60">
        <f t="shared" si="6"/>
        <v>0</v>
      </c>
      <c r="AN55" s="3"/>
      <c r="AO55" s="3"/>
    </row>
    <row r="56" spans="1:41" x14ac:dyDescent="0.2">
      <c r="A56" s="220" t="s">
        <v>77</v>
      </c>
      <c r="B56" s="221">
        <v>240900</v>
      </c>
      <c r="C56" s="78">
        <v>100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11"/>
      <c r="T56" s="24">
        <f t="shared" si="0"/>
        <v>100</v>
      </c>
      <c r="U56" s="7"/>
      <c r="V56" s="67">
        <f t="shared" si="3"/>
        <v>84</v>
      </c>
      <c r="W56" s="68">
        <f t="shared" si="4"/>
        <v>16</v>
      </c>
      <c r="X56" s="44">
        <f t="shared" si="5"/>
        <v>100</v>
      </c>
      <c r="Y56" s="12"/>
      <c r="Z56" s="15"/>
      <c r="AA56" s="15"/>
      <c r="AB56" s="15"/>
      <c r="AC56" s="15"/>
      <c r="AD56" s="15"/>
      <c r="AE56" s="12"/>
      <c r="AF56" s="12"/>
      <c r="AG56" s="12"/>
      <c r="AH56" s="12"/>
      <c r="AI56" s="12"/>
      <c r="AJ56" s="58">
        <f t="shared" si="1"/>
        <v>0</v>
      </c>
      <c r="AK56" s="59">
        <f t="shared" si="2"/>
        <v>0</v>
      </c>
      <c r="AL56" s="60">
        <f t="shared" si="6"/>
        <v>0</v>
      </c>
      <c r="AN56" s="3"/>
      <c r="AO56" s="3"/>
    </row>
    <row r="57" spans="1:41" x14ac:dyDescent="0.2">
      <c r="A57" s="220" t="s">
        <v>78</v>
      </c>
      <c r="B57" s="221">
        <v>240930</v>
      </c>
      <c r="C57" s="78">
        <v>1750</v>
      </c>
      <c r="D57" s="20">
        <v>0</v>
      </c>
      <c r="E57" s="20">
        <v>0</v>
      </c>
      <c r="F57" s="20">
        <v>0</v>
      </c>
      <c r="G57" s="20">
        <v>0</v>
      </c>
      <c r="H57" s="20">
        <v>350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11"/>
      <c r="T57" s="24">
        <f t="shared" si="0"/>
        <v>2100</v>
      </c>
      <c r="U57" s="7"/>
      <c r="V57" s="67">
        <f t="shared" si="3"/>
        <v>1470</v>
      </c>
      <c r="W57" s="68">
        <f t="shared" si="4"/>
        <v>280</v>
      </c>
      <c r="X57" s="44">
        <f t="shared" si="5"/>
        <v>1750</v>
      </c>
      <c r="Y57" s="12"/>
      <c r="Z57" s="15"/>
      <c r="AA57" s="15"/>
      <c r="AB57" s="15"/>
      <c r="AC57" s="15"/>
      <c r="AD57" s="15"/>
      <c r="AE57" s="12"/>
      <c r="AF57" s="12"/>
      <c r="AG57" s="12"/>
      <c r="AH57" s="12"/>
      <c r="AI57" s="12"/>
      <c r="AJ57" s="58">
        <f t="shared" si="1"/>
        <v>0</v>
      </c>
      <c r="AK57" s="59">
        <f t="shared" si="2"/>
        <v>0</v>
      </c>
      <c r="AL57" s="60">
        <f t="shared" si="6"/>
        <v>0</v>
      </c>
      <c r="AN57" s="3"/>
      <c r="AO57" s="3"/>
    </row>
    <row r="58" spans="1:41" x14ac:dyDescent="0.2">
      <c r="A58" s="220" t="s">
        <v>79</v>
      </c>
      <c r="B58" s="221">
        <v>240920</v>
      </c>
      <c r="C58" s="226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11"/>
      <c r="T58" s="24">
        <f t="shared" si="0"/>
        <v>508</v>
      </c>
      <c r="U58" s="7"/>
      <c r="V58" s="67">
        <f t="shared" si="3"/>
        <v>426.71999999999997</v>
      </c>
      <c r="W58" s="68">
        <f t="shared" si="4"/>
        <v>81.28</v>
      </c>
      <c r="X58" s="44">
        <f t="shared" si="5"/>
        <v>508</v>
      </c>
      <c r="Y58" s="12"/>
      <c r="Z58" s="15"/>
      <c r="AA58" s="15"/>
      <c r="AB58" s="15"/>
      <c r="AC58" s="15"/>
      <c r="AD58" s="15"/>
      <c r="AE58" s="12"/>
      <c r="AF58" s="12"/>
      <c r="AG58" s="12"/>
      <c r="AH58" s="12"/>
      <c r="AI58" s="12"/>
      <c r="AJ58" s="58">
        <f t="shared" si="1"/>
        <v>0</v>
      </c>
      <c r="AK58" s="59">
        <f t="shared" si="2"/>
        <v>0</v>
      </c>
      <c r="AL58" s="60">
        <f t="shared" si="6"/>
        <v>0</v>
      </c>
      <c r="AN58" s="3"/>
      <c r="AO58" s="3"/>
    </row>
    <row r="59" spans="1:41" hidden="1" x14ac:dyDescent="0.2">
      <c r="A59" s="220" t="s">
        <v>80</v>
      </c>
      <c r="B59" s="221">
        <v>241300</v>
      </c>
      <c r="C59" s="226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11"/>
      <c r="T59" s="24">
        <f t="shared" si="0"/>
        <v>0</v>
      </c>
      <c r="U59" s="7"/>
      <c r="V59" s="67">
        <f t="shared" si="3"/>
        <v>0</v>
      </c>
      <c r="W59" s="68">
        <f t="shared" si="4"/>
        <v>0</v>
      </c>
      <c r="X59" s="44">
        <f t="shared" si="5"/>
        <v>0</v>
      </c>
      <c r="Y59" s="12"/>
      <c r="Z59" s="15"/>
      <c r="AA59" s="15"/>
      <c r="AB59" s="15"/>
      <c r="AC59" s="15"/>
      <c r="AD59" s="15"/>
      <c r="AE59" s="12"/>
      <c r="AF59" s="12"/>
      <c r="AG59" s="12"/>
      <c r="AH59" s="12"/>
      <c r="AI59" s="12"/>
      <c r="AJ59" s="58">
        <f t="shared" si="1"/>
        <v>0</v>
      </c>
      <c r="AK59" s="59">
        <f t="shared" si="2"/>
        <v>0</v>
      </c>
      <c r="AL59" s="60">
        <f t="shared" si="6"/>
        <v>0</v>
      </c>
      <c r="AN59" s="3"/>
      <c r="AO59" s="3"/>
    </row>
    <row r="60" spans="1:41" x14ac:dyDescent="0.2">
      <c r="A60" s="220" t="s">
        <v>81</v>
      </c>
      <c r="B60" s="221">
        <v>241320</v>
      </c>
      <c r="C60" s="78">
        <v>116.66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11"/>
      <c r="T60" s="24">
        <f t="shared" si="0"/>
        <v>116.66</v>
      </c>
      <c r="U60" s="7"/>
      <c r="V60" s="67">
        <f t="shared" si="3"/>
        <v>97.994399999999999</v>
      </c>
      <c r="W60" s="68">
        <f t="shared" si="4"/>
        <v>18.665600000000001</v>
      </c>
      <c r="X60" s="44">
        <f t="shared" si="5"/>
        <v>116.66</v>
      </c>
      <c r="Y60" s="12"/>
      <c r="Z60" s="15"/>
      <c r="AA60" s="15"/>
      <c r="AB60" s="15"/>
      <c r="AC60" s="15"/>
      <c r="AD60" s="15"/>
      <c r="AE60" s="12"/>
      <c r="AF60" s="12"/>
      <c r="AG60" s="12"/>
      <c r="AH60" s="12"/>
      <c r="AI60" s="12"/>
      <c r="AJ60" s="58">
        <f t="shared" si="1"/>
        <v>0</v>
      </c>
      <c r="AK60" s="59">
        <f t="shared" si="2"/>
        <v>0</v>
      </c>
      <c r="AL60" s="60">
        <f t="shared" si="6"/>
        <v>0</v>
      </c>
      <c r="AN60" s="3"/>
      <c r="AO60" s="3"/>
    </row>
    <row r="61" spans="1:41" x14ac:dyDescent="0.2">
      <c r="A61" s="220" t="s">
        <v>82</v>
      </c>
      <c r="B61" s="221">
        <v>241040</v>
      </c>
      <c r="C61" s="226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11"/>
      <c r="T61" s="24">
        <f t="shared" si="0"/>
        <v>0</v>
      </c>
      <c r="U61" s="7"/>
      <c r="V61" s="67">
        <f t="shared" si="3"/>
        <v>0</v>
      </c>
      <c r="W61" s="68">
        <f t="shared" si="4"/>
        <v>0</v>
      </c>
      <c r="X61" s="44">
        <f t="shared" si="5"/>
        <v>0</v>
      </c>
      <c r="Y61" s="12"/>
      <c r="Z61" s="15"/>
      <c r="AA61" s="15"/>
      <c r="AB61" s="15"/>
      <c r="AC61" s="15"/>
      <c r="AD61" s="15"/>
      <c r="AE61" s="12"/>
      <c r="AF61" s="12"/>
      <c r="AG61" s="12"/>
      <c r="AH61" s="12"/>
      <c r="AI61" s="12"/>
      <c r="AJ61" s="58">
        <f t="shared" si="1"/>
        <v>0</v>
      </c>
      <c r="AK61" s="59">
        <f t="shared" si="2"/>
        <v>0</v>
      </c>
      <c r="AL61" s="60">
        <f t="shared" si="6"/>
        <v>0</v>
      </c>
      <c r="AN61" s="3"/>
      <c r="AO61" s="3"/>
    </row>
    <row r="62" spans="1:41" x14ac:dyDescent="0.2">
      <c r="A62" s="220" t="s">
        <v>83</v>
      </c>
      <c r="B62" s="223">
        <v>241080</v>
      </c>
      <c r="C62" s="226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11"/>
      <c r="T62" s="24">
        <f t="shared" si="0"/>
        <v>0</v>
      </c>
      <c r="U62" s="7"/>
      <c r="V62" s="67">
        <f t="shared" si="3"/>
        <v>0</v>
      </c>
      <c r="W62" s="68">
        <f t="shared" si="4"/>
        <v>0</v>
      </c>
      <c r="X62" s="44">
        <f t="shared" si="5"/>
        <v>0</v>
      </c>
      <c r="Y62" s="12"/>
      <c r="Z62" s="15"/>
      <c r="AA62" s="15"/>
      <c r="AB62" s="15"/>
      <c r="AC62" s="15"/>
      <c r="AD62" s="15"/>
      <c r="AE62" s="12"/>
      <c r="AF62" s="12"/>
      <c r="AG62" s="12"/>
      <c r="AH62" s="12"/>
      <c r="AI62" s="12"/>
      <c r="AJ62" s="58">
        <f t="shared" si="1"/>
        <v>0</v>
      </c>
      <c r="AK62" s="59">
        <f t="shared" si="2"/>
        <v>0</v>
      </c>
      <c r="AL62" s="60">
        <f t="shared" si="6"/>
        <v>0</v>
      </c>
      <c r="AN62" s="3"/>
      <c r="AO62" s="3"/>
    </row>
    <row r="63" spans="1:41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1"/>
      <c r="T63" s="24">
        <f t="shared" si="0"/>
        <v>0</v>
      </c>
      <c r="U63" s="7"/>
      <c r="V63" s="67">
        <f t="shared" si="3"/>
        <v>0</v>
      </c>
      <c r="W63" s="68">
        <f t="shared" si="4"/>
        <v>0</v>
      </c>
      <c r="X63" s="44">
        <f t="shared" si="5"/>
        <v>0</v>
      </c>
      <c r="Y63" s="12"/>
      <c r="Z63" s="15"/>
      <c r="AA63" s="15"/>
      <c r="AB63" s="15"/>
      <c r="AC63" s="15"/>
      <c r="AD63" s="15"/>
      <c r="AE63" s="12"/>
      <c r="AF63" s="12"/>
      <c r="AG63" s="12"/>
      <c r="AH63" s="12"/>
      <c r="AI63" s="12"/>
      <c r="AJ63" s="58">
        <f t="shared" si="1"/>
        <v>0</v>
      </c>
      <c r="AK63" s="59">
        <f t="shared" si="2"/>
        <v>0</v>
      </c>
      <c r="AL63" s="60">
        <f t="shared" si="6"/>
        <v>0</v>
      </c>
      <c r="AN63" s="3"/>
      <c r="AO63" s="3"/>
    </row>
    <row r="64" spans="1:41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1"/>
      <c r="T64" s="24">
        <f t="shared" si="0"/>
        <v>0</v>
      </c>
      <c r="U64" s="7"/>
      <c r="V64" s="67">
        <f t="shared" si="3"/>
        <v>0</v>
      </c>
      <c r="W64" s="68">
        <f t="shared" si="4"/>
        <v>0</v>
      </c>
      <c r="X64" s="44">
        <f t="shared" si="5"/>
        <v>0</v>
      </c>
      <c r="Y64" s="12"/>
      <c r="Z64" s="15"/>
      <c r="AA64" s="15"/>
      <c r="AB64" s="15"/>
      <c r="AC64" s="15"/>
      <c r="AD64" s="15"/>
      <c r="AE64" s="12"/>
      <c r="AF64" s="12"/>
      <c r="AG64" s="12"/>
      <c r="AH64" s="12"/>
      <c r="AI64" s="12"/>
      <c r="AJ64" s="58">
        <f t="shared" si="1"/>
        <v>0</v>
      </c>
      <c r="AK64" s="59">
        <f t="shared" si="2"/>
        <v>0</v>
      </c>
      <c r="AL64" s="60">
        <f t="shared" si="6"/>
        <v>0</v>
      </c>
      <c r="AN64" s="3"/>
      <c r="AO64" s="3"/>
    </row>
    <row r="65" spans="1:42" x14ac:dyDescent="0.2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1"/>
      <c r="T65" s="24">
        <f t="shared" si="0"/>
        <v>0</v>
      </c>
      <c r="U65" s="7"/>
      <c r="V65" s="67">
        <f t="shared" si="3"/>
        <v>0</v>
      </c>
      <c r="W65" s="68">
        <f t="shared" si="4"/>
        <v>0</v>
      </c>
      <c r="X65" s="44">
        <f t="shared" si="5"/>
        <v>0</v>
      </c>
      <c r="Y65" s="12"/>
      <c r="Z65" s="15"/>
      <c r="AA65" s="15"/>
      <c r="AB65" s="15"/>
      <c r="AC65" s="15"/>
      <c r="AD65" s="15"/>
      <c r="AE65" s="12"/>
      <c r="AF65" s="12"/>
      <c r="AG65" s="12"/>
      <c r="AH65" s="12"/>
      <c r="AI65" s="12"/>
      <c r="AJ65" s="58">
        <f t="shared" si="1"/>
        <v>0</v>
      </c>
      <c r="AK65" s="59">
        <f t="shared" si="2"/>
        <v>0</v>
      </c>
      <c r="AL65" s="60">
        <f t="shared" si="6"/>
        <v>0</v>
      </c>
      <c r="AN65" s="3"/>
      <c r="AO65" s="3"/>
    </row>
    <row r="66" spans="1:42" x14ac:dyDescent="0.2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1"/>
      <c r="T66" s="24">
        <f t="shared" si="0"/>
        <v>0</v>
      </c>
      <c r="U66" s="7"/>
      <c r="V66" s="67">
        <f t="shared" si="3"/>
        <v>0</v>
      </c>
      <c r="W66" s="68">
        <f t="shared" si="4"/>
        <v>0</v>
      </c>
      <c r="X66" s="44">
        <f t="shared" si="5"/>
        <v>0</v>
      </c>
      <c r="Y66" s="12"/>
      <c r="Z66" s="15"/>
      <c r="AA66" s="15"/>
      <c r="AB66" s="15"/>
      <c r="AC66" s="15"/>
      <c r="AD66" s="15"/>
      <c r="AE66" s="12"/>
      <c r="AF66" s="12"/>
      <c r="AG66" s="12"/>
      <c r="AH66" s="12"/>
      <c r="AI66" s="12"/>
      <c r="AJ66" s="58">
        <f t="shared" si="1"/>
        <v>0</v>
      </c>
      <c r="AK66" s="59">
        <f t="shared" si="2"/>
        <v>0</v>
      </c>
      <c r="AL66" s="60">
        <f t="shared" si="6"/>
        <v>0</v>
      </c>
      <c r="AN66" s="3"/>
      <c r="AO66" s="3"/>
    </row>
    <row r="67" spans="1:42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1"/>
      <c r="T67" s="24">
        <f t="shared" si="0"/>
        <v>0</v>
      </c>
      <c r="U67" s="7"/>
      <c r="V67" s="67">
        <f t="shared" si="3"/>
        <v>0</v>
      </c>
      <c r="W67" s="68">
        <f t="shared" si="4"/>
        <v>0</v>
      </c>
      <c r="X67" s="44">
        <f t="shared" si="5"/>
        <v>0</v>
      </c>
      <c r="Y67" s="12"/>
      <c r="Z67" s="15"/>
      <c r="AA67" s="15"/>
      <c r="AB67" s="15"/>
      <c r="AC67" s="15"/>
      <c r="AD67" s="15"/>
      <c r="AE67" s="12"/>
      <c r="AF67" s="12"/>
      <c r="AG67" s="12"/>
      <c r="AH67" s="12"/>
      <c r="AI67" s="12"/>
      <c r="AJ67" s="58">
        <f t="shared" si="1"/>
        <v>0</v>
      </c>
      <c r="AK67" s="59">
        <f t="shared" si="2"/>
        <v>0</v>
      </c>
      <c r="AL67" s="60">
        <f t="shared" si="6"/>
        <v>0</v>
      </c>
      <c r="AN67" s="3"/>
      <c r="AO67" s="3"/>
    </row>
    <row r="68" spans="1:42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1"/>
      <c r="T68" s="24">
        <f t="shared" si="0"/>
        <v>0</v>
      </c>
      <c r="U68" s="7"/>
      <c r="V68" s="67">
        <f t="shared" si="3"/>
        <v>0</v>
      </c>
      <c r="W68" s="68">
        <f t="shared" si="4"/>
        <v>0</v>
      </c>
      <c r="X68" s="44">
        <f t="shared" si="5"/>
        <v>0</v>
      </c>
      <c r="Y68" s="12"/>
      <c r="Z68" s="15"/>
      <c r="AA68" s="15"/>
      <c r="AB68" s="15"/>
      <c r="AC68" s="15"/>
      <c r="AD68" s="15"/>
      <c r="AE68" s="12"/>
      <c r="AF68" s="12"/>
      <c r="AG68" s="12"/>
      <c r="AH68" s="12"/>
      <c r="AI68" s="12"/>
      <c r="AJ68" s="58">
        <f t="shared" si="1"/>
        <v>0</v>
      </c>
      <c r="AK68" s="59">
        <f t="shared" si="2"/>
        <v>0</v>
      </c>
      <c r="AL68" s="60">
        <f t="shared" si="6"/>
        <v>0</v>
      </c>
      <c r="AN68" s="3"/>
      <c r="AO68" s="3"/>
    </row>
    <row r="69" spans="1:42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1"/>
      <c r="T69" s="24">
        <f t="shared" si="0"/>
        <v>0</v>
      </c>
      <c r="U69" s="7"/>
      <c r="V69" s="67">
        <f t="shared" si="3"/>
        <v>0</v>
      </c>
      <c r="W69" s="68">
        <f t="shared" si="4"/>
        <v>0</v>
      </c>
      <c r="X69" s="44">
        <f t="shared" si="5"/>
        <v>0</v>
      </c>
      <c r="Y69" s="12"/>
      <c r="Z69" s="15"/>
      <c r="AA69" s="15"/>
      <c r="AB69" s="15"/>
      <c r="AC69" s="15"/>
      <c r="AD69" s="15"/>
      <c r="AE69" s="12"/>
      <c r="AF69" s="12"/>
      <c r="AG69" s="12"/>
      <c r="AH69" s="12"/>
      <c r="AI69" s="12"/>
      <c r="AJ69" s="58">
        <f t="shared" si="1"/>
        <v>0</v>
      </c>
      <c r="AK69" s="59">
        <f t="shared" si="2"/>
        <v>0</v>
      </c>
      <c r="AL69" s="60">
        <f t="shared" si="6"/>
        <v>0</v>
      </c>
      <c r="AN69" s="3"/>
      <c r="AO69" s="3"/>
    </row>
    <row r="70" spans="1:42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1"/>
      <c r="T70" s="24">
        <f t="shared" si="0"/>
        <v>0</v>
      </c>
      <c r="U70" s="7"/>
      <c r="V70" s="67">
        <f t="shared" si="3"/>
        <v>0</v>
      </c>
      <c r="W70" s="68">
        <f t="shared" si="4"/>
        <v>0</v>
      </c>
      <c r="X70" s="44">
        <f t="shared" si="5"/>
        <v>0</v>
      </c>
      <c r="Y70" s="12"/>
      <c r="Z70" s="15"/>
      <c r="AA70" s="15"/>
      <c r="AB70" s="15"/>
      <c r="AC70" s="15"/>
      <c r="AD70" s="15"/>
      <c r="AE70" s="12"/>
      <c r="AF70" s="12"/>
      <c r="AG70" s="12"/>
      <c r="AH70" s="12"/>
      <c r="AI70" s="12"/>
      <c r="AJ70" s="58">
        <f t="shared" si="1"/>
        <v>0</v>
      </c>
      <c r="AK70" s="59">
        <f t="shared" si="2"/>
        <v>0</v>
      </c>
      <c r="AL70" s="60">
        <f t="shared" si="6"/>
        <v>0</v>
      </c>
      <c r="AN70" s="3"/>
      <c r="AO70" s="3"/>
    </row>
    <row r="71" spans="1:42" ht="10.8" thickBot="1" x14ac:dyDescent="0.25">
      <c r="A71" s="16"/>
      <c r="B71" s="112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1"/>
      <c r="T71" s="24">
        <f t="shared" ref="T71" si="8">SUM(C71:S71)</f>
        <v>0</v>
      </c>
      <c r="U71" s="7"/>
      <c r="V71" s="67">
        <f t="shared" ref="V71" si="9">(+C71+D71)*$V$9</f>
        <v>0</v>
      </c>
      <c r="W71" s="68">
        <f t="shared" ref="W71" si="10">(+C71+D71)*$W$9</f>
        <v>0</v>
      </c>
      <c r="X71" s="44">
        <f t="shared" ref="X71:X72" si="11">+W71+V71</f>
        <v>0</v>
      </c>
      <c r="Y71" s="12"/>
      <c r="Z71" s="15"/>
      <c r="AA71" s="15"/>
      <c r="AB71" s="15"/>
      <c r="AC71" s="15"/>
      <c r="AD71" s="15"/>
      <c r="AE71" s="12"/>
      <c r="AF71" s="12"/>
      <c r="AG71" s="12"/>
      <c r="AH71" s="12"/>
      <c r="AI71" s="12"/>
      <c r="AJ71" s="58">
        <f t="shared" ref="AJ71" si="12">+G71*$AJ$9</f>
        <v>0</v>
      </c>
      <c r="AK71" s="59">
        <f t="shared" ref="AK71" si="13">+G71*$AK$9</f>
        <v>0</v>
      </c>
      <c r="AL71" s="60">
        <f t="shared" ref="AL71:AL72" si="14">+AK71+AJ71</f>
        <v>0</v>
      </c>
      <c r="AN71" s="3"/>
      <c r="AO71" s="3"/>
    </row>
    <row r="72" spans="1:42" s="30" customFormat="1" ht="11.4" thickTop="1" thickBot="1" x14ac:dyDescent="0.25">
      <c r="A72" s="25" t="s">
        <v>30</v>
      </c>
      <c r="B72" s="136"/>
      <c r="C72" s="109">
        <f t="shared" ref="C72:M72" si="15">SUM(C10:C71)</f>
        <v>9389.93</v>
      </c>
      <c r="D72" s="109">
        <f t="shared" si="15"/>
        <v>0</v>
      </c>
      <c r="E72" s="109">
        <f t="shared" si="15"/>
        <v>1885.14</v>
      </c>
      <c r="F72" s="109">
        <f t="shared" si="15"/>
        <v>0</v>
      </c>
      <c r="G72" s="109">
        <f t="shared" si="15"/>
        <v>0</v>
      </c>
      <c r="H72" s="109">
        <f t="shared" si="15"/>
        <v>350</v>
      </c>
      <c r="I72" s="109">
        <f t="shared" si="15"/>
        <v>0</v>
      </c>
      <c r="J72" s="109">
        <f t="shared" si="15"/>
        <v>0</v>
      </c>
      <c r="K72" s="109">
        <f t="shared" si="15"/>
        <v>0</v>
      </c>
      <c r="L72" s="109">
        <f t="shared" si="15"/>
        <v>0</v>
      </c>
      <c r="M72" s="109">
        <f t="shared" si="15"/>
        <v>0</v>
      </c>
      <c r="N72" s="109"/>
      <c r="O72" s="109">
        <f t="shared" ref="O72:T72" si="16">SUM(O10:O71)</f>
        <v>0</v>
      </c>
      <c r="P72" s="109">
        <f t="shared" si="16"/>
        <v>90.25</v>
      </c>
      <c r="Q72" s="109">
        <f t="shared" si="16"/>
        <v>0</v>
      </c>
      <c r="R72" s="109">
        <f t="shared" si="16"/>
        <v>0</v>
      </c>
      <c r="S72" s="109">
        <f t="shared" si="16"/>
        <v>0</v>
      </c>
      <c r="T72" s="109">
        <f t="shared" si="16"/>
        <v>11715.32</v>
      </c>
      <c r="U72" s="27"/>
      <c r="V72" s="45">
        <f>SUM(V10:V71)</f>
        <v>7887.5412000000006</v>
      </c>
      <c r="W72" s="46">
        <f>SUM(W10:W71)</f>
        <v>1502.3887999999999</v>
      </c>
      <c r="X72" s="47">
        <f t="shared" si="11"/>
        <v>9389.93</v>
      </c>
      <c r="Y72" s="28"/>
      <c r="Z72" s="29"/>
      <c r="AA72" s="29"/>
      <c r="AB72" s="29"/>
      <c r="AC72" s="29"/>
      <c r="AD72" s="29"/>
      <c r="AE72" s="28"/>
      <c r="AF72" s="28"/>
      <c r="AG72" s="28"/>
      <c r="AH72" s="28"/>
      <c r="AI72" s="28"/>
      <c r="AJ72" s="61">
        <f>SUM(AJ10:AJ71)</f>
        <v>0</v>
      </c>
      <c r="AK72" s="62">
        <f>SUM(AK10:AK71)</f>
        <v>0</v>
      </c>
      <c r="AL72" s="63">
        <f t="shared" si="14"/>
        <v>0</v>
      </c>
    </row>
    <row r="73" spans="1:42" ht="12.75" customHeight="1" thickTop="1" x14ac:dyDescent="0.2">
      <c r="A73" s="133"/>
      <c r="B73" s="13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1"/>
      <c r="V73" s="121" t="s">
        <v>89</v>
      </c>
      <c r="W73" s="121" t="s">
        <v>89</v>
      </c>
      <c r="X73" s="121"/>
      <c r="Y73" s="4"/>
      <c r="Z73" s="4"/>
      <c r="AA73" s="4"/>
      <c r="AB73" s="4"/>
      <c r="AC73" s="4"/>
      <c r="AD73" s="4"/>
      <c r="AE73" s="4"/>
    </row>
    <row r="74" spans="1:42" ht="12.75" customHeight="1" x14ac:dyDescent="0.2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f>SUM(C74:S74)</f>
        <v>0</v>
      </c>
      <c r="U74" s="7"/>
      <c r="V74" s="67">
        <f t="shared" ref="V74:V78" si="17">(+C74+D74)*$V$9</f>
        <v>0</v>
      </c>
      <c r="W74" s="68">
        <f t="shared" ref="W74:W78" si="18">(+C74+D74)*$W$9</f>
        <v>0</v>
      </c>
      <c r="X74" s="44">
        <f t="shared" ref="X74:X78" si="19">+W74+V74</f>
        <v>0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58">
        <f t="shared" ref="AJ74:AJ78" si="20">+G74*$AJ$9</f>
        <v>0</v>
      </c>
      <c r="AK74" s="59">
        <f t="shared" ref="AK74:AK78" si="21">+G74*$AK$9</f>
        <v>0</v>
      </c>
      <c r="AL74" s="60">
        <f t="shared" ref="AL74:AL78" si="22">+AK74+AJ74</f>
        <v>0</v>
      </c>
      <c r="AM74" s="3"/>
      <c r="AN74" s="3"/>
      <c r="AO74" s="3"/>
      <c r="AP74" s="3"/>
    </row>
    <row r="75" spans="1:42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f t="shared" ref="T75:T78" si="23">SUM(C75:S75)</f>
        <v>0</v>
      </c>
      <c r="U75" s="7"/>
      <c r="V75" s="67">
        <f t="shared" si="17"/>
        <v>0</v>
      </c>
      <c r="W75" s="68">
        <f t="shared" si="18"/>
        <v>0</v>
      </c>
      <c r="X75" s="44">
        <f t="shared" si="19"/>
        <v>0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58">
        <f t="shared" si="20"/>
        <v>0</v>
      </c>
      <c r="AK75" s="59">
        <f t="shared" si="21"/>
        <v>0</v>
      </c>
      <c r="AL75" s="60">
        <f t="shared" si="22"/>
        <v>0</v>
      </c>
      <c r="AM75" s="3"/>
      <c r="AN75" s="3"/>
      <c r="AO75" s="3"/>
      <c r="AP75" s="3"/>
    </row>
    <row r="76" spans="1:42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f t="shared" si="23"/>
        <v>0</v>
      </c>
      <c r="U76" s="4"/>
      <c r="V76" s="67">
        <f t="shared" si="17"/>
        <v>0</v>
      </c>
      <c r="W76" s="68">
        <f t="shared" si="18"/>
        <v>0</v>
      </c>
      <c r="X76" s="44">
        <f t="shared" si="19"/>
        <v>0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58">
        <f t="shared" si="20"/>
        <v>0</v>
      </c>
      <c r="AK76" s="59">
        <f t="shared" si="21"/>
        <v>0</v>
      </c>
      <c r="AL76" s="60">
        <f t="shared" si="22"/>
        <v>0</v>
      </c>
      <c r="AM76" s="3"/>
      <c r="AN76" s="3"/>
      <c r="AO76" s="3"/>
      <c r="AP76" s="3"/>
    </row>
    <row r="77" spans="1:42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f t="shared" si="23"/>
        <v>0</v>
      </c>
      <c r="U77" s="4"/>
      <c r="V77" s="67">
        <f t="shared" si="17"/>
        <v>0</v>
      </c>
      <c r="W77" s="68">
        <f t="shared" si="18"/>
        <v>0</v>
      </c>
      <c r="X77" s="44">
        <f t="shared" si="19"/>
        <v>0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58">
        <f t="shared" si="20"/>
        <v>0</v>
      </c>
      <c r="AK77" s="59">
        <f t="shared" si="21"/>
        <v>0</v>
      </c>
      <c r="AL77" s="60">
        <f t="shared" si="22"/>
        <v>0</v>
      </c>
      <c r="AM77" s="3"/>
      <c r="AN77" s="3"/>
      <c r="AO77" s="3"/>
      <c r="AP77" s="3"/>
    </row>
    <row r="78" spans="1:42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f t="shared" si="23"/>
        <v>0</v>
      </c>
      <c r="U78" s="4"/>
      <c r="V78" s="151">
        <f t="shared" si="17"/>
        <v>0</v>
      </c>
      <c r="W78" s="152">
        <f t="shared" si="18"/>
        <v>0</v>
      </c>
      <c r="X78" s="153">
        <f t="shared" si="19"/>
        <v>0</v>
      </c>
      <c r="Y78" s="4"/>
      <c r="Z78" s="4"/>
      <c r="AA78" s="4"/>
      <c r="AB78" s="4"/>
      <c r="AC78" s="4"/>
      <c r="AD78" s="4"/>
      <c r="AE78" s="4"/>
      <c r="AF78" s="4"/>
      <c r="AJ78" s="154">
        <f t="shared" si="20"/>
        <v>0</v>
      </c>
      <c r="AK78" s="155">
        <f t="shared" si="21"/>
        <v>0</v>
      </c>
      <c r="AL78" s="156">
        <f t="shared" si="22"/>
        <v>0</v>
      </c>
    </row>
    <row r="79" spans="1:42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S79" si="24">SUM(D74:D78)</f>
        <v>0</v>
      </c>
      <c r="E79" s="117">
        <f t="shared" si="24"/>
        <v>0</v>
      </c>
      <c r="F79" s="117">
        <f t="shared" si="24"/>
        <v>0</v>
      </c>
      <c r="G79" s="117">
        <f t="shared" si="24"/>
        <v>0</v>
      </c>
      <c r="H79" s="117">
        <f t="shared" si="24"/>
        <v>0</v>
      </c>
      <c r="I79" s="117"/>
      <c r="J79" s="117">
        <f t="shared" si="24"/>
        <v>0</v>
      </c>
      <c r="K79" s="117">
        <f t="shared" si="24"/>
        <v>0</v>
      </c>
      <c r="L79" s="117">
        <f t="shared" si="24"/>
        <v>0</v>
      </c>
      <c r="M79" s="117">
        <f t="shared" si="24"/>
        <v>0</v>
      </c>
      <c r="N79" s="117">
        <f t="shared" si="24"/>
        <v>0</v>
      </c>
      <c r="O79" s="117">
        <f t="shared" si="24"/>
        <v>0</v>
      </c>
      <c r="P79" s="117">
        <f t="shared" si="24"/>
        <v>0</v>
      </c>
      <c r="Q79" s="117">
        <f t="shared" si="24"/>
        <v>0</v>
      </c>
      <c r="R79" s="117">
        <f t="shared" si="24"/>
        <v>0</v>
      </c>
      <c r="S79" s="117">
        <f t="shared" si="24"/>
        <v>0</v>
      </c>
      <c r="T79" s="118">
        <f>SUM(T74:T78)</f>
        <v>0</v>
      </c>
      <c r="U79" s="7"/>
      <c r="V79" s="159">
        <f>SUM(V74:V78)+V72</f>
        <v>7887.5412000000006</v>
      </c>
      <c r="W79" s="160">
        <f>SUM(W74:W78)+W72</f>
        <v>1502.3887999999999</v>
      </c>
      <c r="X79" s="118">
        <f>SUM(X74:X78)+X72</f>
        <v>9389.93</v>
      </c>
      <c r="Y79" s="7"/>
      <c r="Z79" s="157"/>
      <c r="AA79" s="157"/>
      <c r="AB79" s="157"/>
      <c r="AC79" s="157"/>
      <c r="AD79" s="157"/>
      <c r="AE79" s="157"/>
      <c r="AF79" s="157"/>
      <c r="AG79" s="158"/>
      <c r="AH79" s="158"/>
      <c r="AI79" s="158"/>
      <c r="AJ79" s="159">
        <f>SUM(AJ74:AJ78)+AJ72</f>
        <v>0</v>
      </c>
      <c r="AK79" s="160">
        <f>SUM(AK74:AK78)+AK72</f>
        <v>0</v>
      </c>
      <c r="AL79" s="118">
        <f>SUM(AL74:AL78)+AL72</f>
        <v>0</v>
      </c>
    </row>
    <row r="80" spans="1:42" ht="12.75" customHeight="1" x14ac:dyDescent="0.2">
      <c r="A80" s="133"/>
      <c r="B80" s="13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126"/>
      <c r="Q80" s="127"/>
      <c r="R80" s="70"/>
      <c r="S80" s="70"/>
      <c r="T80" s="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24" ht="12.75" customHeight="1" x14ac:dyDescent="0.2">
      <c r="A81" s="134"/>
      <c r="B81" s="134"/>
      <c r="H81" s="71"/>
      <c r="I81" s="71"/>
      <c r="O81" s="71"/>
      <c r="P81" s="128"/>
      <c r="Q81" s="71"/>
      <c r="R81" s="71"/>
    </row>
    <row r="82" spans="1:24" x14ac:dyDescent="0.2">
      <c r="A82" s="135"/>
      <c r="B82" s="135"/>
      <c r="C82" s="10"/>
      <c r="H82" s="10"/>
      <c r="I82" s="10"/>
      <c r="O82" s="71"/>
      <c r="P82" s="128"/>
      <c r="Q82" s="128"/>
      <c r="R82" s="149"/>
      <c r="V82" s="15"/>
      <c r="W82" s="15"/>
      <c r="X82" s="15"/>
    </row>
    <row r="83" spans="1:24" x14ac:dyDescent="0.2">
      <c r="O83" s="71"/>
      <c r="P83" s="71"/>
      <c r="Q83" s="71"/>
      <c r="R83" s="71"/>
    </row>
    <row r="84" spans="1:24" x14ac:dyDescent="0.2">
      <c r="H84" s="10"/>
      <c r="I84" s="10"/>
      <c r="O84" s="71"/>
      <c r="P84" s="71"/>
      <c r="Q84" s="71"/>
      <c r="R84" s="71"/>
      <c r="V84" s="15"/>
      <c r="W84" s="15"/>
      <c r="X84" s="15"/>
    </row>
    <row r="85" spans="1:24" x14ac:dyDescent="0.2">
      <c r="C85" s="10"/>
      <c r="F85" s="10"/>
      <c r="O85" s="71"/>
      <c r="P85" s="71"/>
      <c r="Q85" s="71"/>
      <c r="R85" s="71"/>
    </row>
    <row r="86" spans="1:24" x14ac:dyDescent="0.2">
      <c r="C86" s="10"/>
      <c r="F86" s="10"/>
      <c r="O86" s="71"/>
      <c r="P86" s="71"/>
      <c r="Q86" s="71"/>
      <c r="R86" s="71"/>
    </row>
    <row r="87" spans="1:24" x14ac:dyDescent="0.2">
      <c r="C87" s="10"/>
      <c r="F87" s="10"/>
      <c r="O87" s="71"/>
      <c r="P87" s="71"/>
      <c r="Q87" s="71"/>
      <c r="R87" s="71"/>
    </row>
    <row r="88" spans="1:24" x14ac:dyDescent="0.2">
      <c r="C88" s="10"/>
      <c r="F88" s="10"/>
    </row>
    <row r="89" spans="1:24" x14ac:dyDescent="0.2">
      <c r="C89" s="10"/>
      <c r="F89" s="10"/>
    </row>
    <row r="90" spans="1:24" x14ac:dyDescent="0.2">
      <c r="C90" s="10"/>
      <c r="F90" s="10"/>
    </row>
    <row r="91" spans="1:24" x14ac:dyDescent="0.2">
      <c r="C91" s="10"/>
      <c r="F91" s="10"/>
    </row>
    <row r="92" spans="1:24" x14ac:dyDescent="0.2">
      <c r="C92" s="10"/>
      <c r="F92" s="10"/>
    </row>
    <row r="93" spans="1:24" x14ac:dyDescent="0.2">
      <c r="C93" s="10"/>
      <c r="F93" s="10"/>
    </row>
    <row r="94" spans="1:24" x14ac:dyDescent="0.2">
      <c r="C94" s="10"/>
      <c r="F94" s="10"/>
    </row>
    <row r="95" spans="1:24" x14ac:dyDescent="0.2">
      <c r="C95" s="10"/>
      <c r="F95" s="10"/>
    </row>
    <row r="96" spans="1:24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mergeCells count="1">
    <mergeCell ref="A3:T3"/>
  </mergeCells>
  <pageMargins left="0.2" right="0.2" top="0.25" bottom="0.25" header="0.3" footer="0.3"/>
  <pageSetup paperSize="5" scale="6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26"/>
  <sheetViews>
    <sheetView zoomScaleNormal="100" workbookViewId="0">
      <pane ySplit="9" topLeftCell="A37" activePane="bottomLeft" state="frozen"/>
      <selection pane="bottomLeft" activeCell="E33" sqref="E33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99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ht="15.6" customHeight="1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t="15" customHeight="1" x14ac:dyDescent="0.2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0"/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0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v>325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325</v>
      </c>
      <c r="T16" s="7"/>
      <c r="U16" s="67">
        <f t="shared" si="3"/>
        <v>273</v>
      </c>
      <c r="V16" s="68">
        <f t="shared" si="4"/>
        <v>52</v>
      </c>
      <c r="W16" s="44">
        <f t="shared" si="5"/>
        <v>325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78">
        <v>224.69</v>
      </c>
      <c r="D17" s="20">
        <v>0</v>
      </c>
      <c r="E17" s="20">
        <v>0</v>
      </c>
      <c r="F17" s="20">
        <v>0</v>
      </c>
      <c r="G17" s="20">
        <v>41.92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78.150000000000006</v>
      </c>
      <c r="P17" s="20">
        <v>0</v>
      </c>
      <c r="Q17" s="11">
        <v>0</v>
      </c>
      <c r="R17" s="78">
        <v>0</v>
      </c>
      <c r="S17" s="24">
        <f t="shared" si="0"/>
        <v>344.76</v>
      </c>
      <c r="T17" s="7"/>
      <c r="U17" s="67">
        <f t="shared" si="3"/>
        <v>188.7396</v>
      </c>
      <c r="V17" s="68">
        <f t="shared" si="4"/>
        <v>35.950400000000002</v>
      </c>
      <c r="W17" s="44">
        <f t="shared" si="5"/>
        <v>224.69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20.96</v>
      </c>
      <c r="AJ17" s="59">
        <f t="shared" si="2"/>
        <v>20.96</v>
      </c>
      <c r="AK17" s="60">
        <f t="shared" si="6"/>
        <v>41.92</v>
      </c>
      <c r="AL17" s="5"/>
    </row>
    <row r="18" spans="1:38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2">
      <c r="A20" s="220" t="s">
        <v>41</v>
      </c>
      <c r="B20" s="221">
        <v>240190</v>
      </c>
      <c r="C20" s="78">
        <v>750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750</v>
      </c>
      <c r="T20" s="7"/>
      <c r="U20" s="67">
        <f t="shared" si="3"/>
        <v>630</v>
      </c>
      <c r="V20" s="68">
        <f t="shared" si="4"/>
        <v>120</v>
      </c>
      <c r="W20" s="44">
        <f t="shared" si="5"/>
        <v>750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78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0</v>
      </c>
      <c r="T25" s="7"/>
      <c r="U25" s="67">
        <f t="shared" si="3"/>
        <v>0</v>
      </c>
      <c r="V25" s="68">
        <f t="shared" si="4"/>
        <v>0</v>
      </c>
      <c r="W25" s="44">
        <f t="shared" si="5"/>
        <v>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/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</row>
    <row r="27" spans="1:38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ht="12" customHeight="1" x14ac:dyDescent="0.2">
      <c r="A29" s="220" t="s">
        <v>50</v>
      </c>
      <c r="B29" s="221">
        <v>240340</v>
      </c>
      <c r="C29" s="78">
        <v>0</v>
      </c>
      <c r="D29" s="20">
        <v>0</v>
      </c>
      <c r="E29" s="20">
        <v>288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288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ht="23.25" customHeight="1" x14ac:dyDescent="0.2">
      <c r="A30" s="220" t="s">
        <v>51</v>
      </c>
      <c r="B30" s="221">
        <v>240390</v>
      </c>
      <c r="C30" s="226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500</v>
      </c>
      <c r="T30" s="7"/>
      <c r="U30" s="67">
        <f t="shared" si="3"/>
        <v>420</v>
      </c>
      <c r="V30" s="68">
        <f t="shared" si="4"/>
        <v>80</v>
      </c>
      <c r="W30" s="44">
        <f t="shared" si="5"/>
        <v>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t="21" customHeight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ht="10.199999999999999" customHeight="1" x14ac:dyDescent="0.2">
      <c r="A32" s="220" t="s">
        <v>53</v>
      </c>
      <c r="B32" s="221">
        <v>240450</v>
      </c>
      <c r="C32" s="228">
        <v>375</v>
      </c>
      <c r="D32" s="20">
        <v>0</v>
      </c>
      <c r="E32" s="20">
        <v>45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420</v>
      </c>
      <c r="T32" s="7"/>
      <c r="U32" s="67">
        <f t="shared" si="3"/>
        <v>315</v>
      </c>
      <c r="V32" s="68">
        <f t="shared" si="4"/>
        <v>60</v>
      </c>
      <c r="W32" s="44">
        <f t="shared" si="5"/>
        <v>375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78">
        <v>666.67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666.67</v>
      </c>
      <c r="T33" s="7"/>
      <c r="U33" s="67">
        <f t="shared" si="3"/>
        <v>560.00279999999998</v>
      </c>
      <c r="V33" s="68">
        <f t="shared" si="4"/>
        <v>106.66719999999999</v>
      </c>
      <c r="W33" s="44">
        <f t="shared" si="5"/>
        <v>666.67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</row>
    <row r="34" spans="1:40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f>2417+2416</f>
        <v>4833</v>
      </c>
      <c r="D35" s="20">
        <v>0</v>
      </c>
      <c r="E35" s="20">
        <v>1670.74</v>
      </c>
      <c r="F35" s="20">
        <v>40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10</v>
      </c>
      <c r="Q35" s="11">
        <v>0</v>
      </c>
      <c r="R35" s="78">
        <v>0</v>
      </c>
      <c r="S35" s="24">
        <f t="shared" si="0"/>
        <v>6553.74</v>
      </c>
      <c r="T35" s="7"/>
      <c r="U35" s="67">
        <f t="shared" si="3"/>
        <v>4059.72</v>
      </c>
      <c r="V35" s="68">
        <f t="shared" si="4"/>
        <v>773.28</v>
      </c>
      <c r="W35" s="44">
        <f t="shared" si="5"/>
        <v>4833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</row>
    <row r="36" spans="1:40" ht="14.4" customHeight="1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t="10.199999999999999" customHeight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t="15" customHeight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t="15" customHeight="1" x14ac:dyDescent="0.2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</row>
    <row r="40" spans="1:40" ht="17.399999999999999" customHeight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</row>
    <row r="41" spans="1:40" ht="14.4" customHeight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v>200</v>
      </c>
      <c r="D43" s="20">
        <v>0</v>
      </c>
      <c r="E43" s="20">
        <v>0</v>
      </c>
      <c r="F43" s="20">
        <v>85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100</v>
      </c>
      <c r="R43" s="78">
        <v>0</v>
      </c>
      <c r="S43" s="24">
        <f t="shared" si="0"/>
        <v>385</v>
      </c>
      <c r="T43" s="7"/>
      <c r="U43" s="67">
        <f t="shared" si="3"/>
        <v>168</v>
      </c>
      <c r="V43" s="68">
        <f t="shared" si="4"/>
        <v>32</v>
      </c>
      <c r="W43" s="44">
        <f t="shared" si="5"/>
        <v>200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78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/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f>1400+600</f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2000</v>
      </c>
      <c r="T48" s="7"/>
      <c r="U48" s="67">
        <f t="shared" si="3"/>
        <v>1680</v>
      </c>
      <c r="V48" s="68">
        <f t="shared" si="4"/>
        <v>320</v>
      </c>
      <c r="W48" s="44">
        <f t="shared" si="5"/>
        <v>2000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v>2529.46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2529.46</v>
      </c>
      <c r="T50" s="7"/>
      <c r="U50" s="67">
        <f t="shared" si="3"/>
        <v>2124.7464</v>
      </c>
      <c r="V50" s="68">
        <f t="shared" si="4"/>
        <v>404.71360000000004</v>
      </c>
      <c r="W50" s="44">
        <f t="shared" si="5"/>
        <v>2529.46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0</v>
      </c>
      <c r="T52" s="7"/>
      <c r="U52" s="67">
        <f t="shared" si="3"/>
        <v>0</v>
      </c>
      <c r="V52" s="68">
        <f t="shared" si="4"/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v>1800</v>
      </c>
      <c r="D53" s="20">
        <v>0</v>
      </c>
      <c r="E53" s="20">
        <v>1866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3666</v>
      </c>
      <c r="T53" s="7"/>
      <c r="U53" s="67">
        <f t="shared" si="3"/>
        <v>1512</v>
      </c>
      <c r="V53" s="68">
        <f t="shared" si="4"/>
        <v>288</v>
      </c>
      <c r="W53" s="44">
        <f t="shared" si="5"/>
        <v>1800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0</v>
      </c>
      <c r="AJ53" s="59">
        <f t="shared" si="2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v>750</v>
      </c>
      <c r="D55" s="20">
        <v>0</v>
      </c>
      <c r="E55" s="20">
        <v>0</v>
      </c>
      <c r="F55" s="20">
        <v>0</v>
      </c>
      <c r="G55" s="20">
        <v>300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1050</v>
      </c>
      <c r="T55" s="7"/>
      <c r="U55" s="67">
        <f t="shared" si="3"/>
        <v>630</v>
      </c>
      <c r="V55" s="68">
        <f t="shared" si="4"/>
        <v>120</v>
      </c>
      <c r="W55" s="44">
        <f t="shared" si="5"/>
        <v>750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150</v>
      </c>
      <c r="AJ55" s="59">
        <f t="shared" si="2"/>
        <v>150</v>
      </c>
      <c r="AK55" s="60">
        <f t="shared" si="6"/>
        <v>300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401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401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508</v>
      </c>
      <c r="T58" s="7"/>
      <c r="U58" s="67">
        <f t="shared" si="3"/>
        <v>426.71999999999997</v>
      </c>
      <c r="V58" s="68">
        <f t="shared" si="4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  <c r="AM58" s="3"/>
      <c r="AN58" s="3"/>
    </row>
    <row r="59" spans="1:40" ht="9.6" customHeight="1" x14ac:dyDescent="0.2">
      <c r="A59" s="220" t="s">
        <v>80</v>
      </c>
      <c r="B59" s="221">
        <v>241300</v>
      </c>
      <c r="C59" s="78">
        <v>2500</v>
      </c>
      <c r="D59" s="20">
        <v>0</v>
      </c>
      <c r="E59" s="20">
        <v>260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2760</v>
      </c>
      <c r="T59" s="7"/>
      <c r="U59" s="67">
        <f t="shared" si="3"/>
        <v>2100</v>
      </c>
      <c r="V59" s="68">
        <f t="shared" si="4"/>
        <v>400</v>
      </c>
      <c r="W59" s="44">
        <f t="shared" si="5"/>
        <v>2500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0</v>
      </c>
      <c r="AJ59" s="59">
        <f t="shared" si="2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f>116.66+116.66</f>
        <v>233.32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233.32</v>
      </c>
      <c r="T60" s="7"/>
      <c r="U60" s="67">
        <f t="shared" si="3"/>
        <v>195.9888</v>
      </c>
      <c r="V60" s="68">
        <f t="shared" si="4"/>
        <v>37.331200000000003</v>
      </c>
      <c r="W60" s="44">
        <f t="shared" si="5"/>
        <v>233.32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/>
      <c r="D61" s="20">
        <v>0</v>
      </c>
      <c r="E61" s="20"/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78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0</v>
      </c>
      <c r="T62" s="7"/>
      <c r="U62" s="67">
        <f t="shared" si="3"/>
        <v>0</v>
      </c>
      <c r="V62" s="68">
        <f t="shared" si="4"/>
        <v>0</v>
      </c>
      <c r="W62" s="44">
        <f t="shared" si="5"/>
        <v>0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  <c r="AM62" s="3"/>
      <c r="AN62" s="3"/>
    </row>
    <row r="63" spans="1:40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78"/>
      <c r="D65" s="20"/>
      <c r="E65" s="212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1" si="8">SUM(C69:R69)</f>
        <v>0</v>
      </c>
      <c r="T69" s="7"/>
      <c r="U69" s="67">
        <f t="shared" ref="U69:U71" si="9">(+C69+D69)*$U$9</f>
        <v>0</v>
      </c>
      <c r="V69" s="68">
        <f t="shared" ref="V69:V71" si="10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1">+G69*$AI$9</f>
        <v>0</v>
      </c>
      <c r="AJ69" s="59">
        <f t="shared" ref="AJ69:AJ71" si="12">+G69*$AJ$9</f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8"/>
        <v>0</v>
      </c>
      <c r="T70" s="7"/>
      <c r="U70" s="67">
        <f t="shared" si="9"/>
        <v>0</v>
      </c>
      <c r="V70" s="68">
        <f t="shared" si="10"/>
        <v>0</v>
      </c>
      <c r="W70" s="44">
        <f t="shared" ref="W70:W72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1"/>
        <v>0</v>
      </c>
      <c r="AJ70" s="59">
        <f t="shared" si="12"/>
        <v>0</v>
      </c>
      <c r="AK70" s="60">
        <f t="shared" ref="AK70:AK72" si="14">+AJ70+AI70</f>
        <v>0</v>
      </c>
      <c r="AM70" s="3"/>
      <c r="AN70" s="3"/>
    </row>
    <row r="71" spans="1:41" ht="10.8" thickBot="1" x14ac:dyDescent="0.25">
      <c r="A71" s="16"/>
      <c r="B71" s="112"/>
      <c r="C71" s="78"/>
      <c r="D71" s="20"/>
      <c r="E71" s="212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8"/>
        <v>0</v>
      </c>
      <c r="T71" s="7"/>
      <c r="U71" s="67">
        <f t="shared" si="9"/>
        <v>0</v>
      </c>
      <c r="V71" s="68">
        <f t="shared" si="10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1"/>
        <v>0</v>
      </c>
      <c r="AJ71" s="59">
        <f t="shared" si="12"/>
        <v>0</v>
      </c>
      <c r="AK71" s="60">
        <f t="shared" si="14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36"/>
      <c r="C72" s="109">
        <f t="shared" ref="C72:L72" si="15">SUM(C10:C71)</f>
        <v>18195.14</v>
      </c>
      <c r="D72" s="109">
        <f t="shared" si="15"/>
        <v>0</v>
      </c>
      <c r="E72" s="109">
        <f t="shared" si="15"/>
        <v>4530.74</v>
      </c>
      <c r="F72" s="109">
        <f t="shared" si="15"/>
        <v>125</v>
      </c>
      <c r="G72" s="109">
        <f t="shared" si="15"/>
        <v>341.92</v>
      </c>
      <c r="H72" s="109">
        <f t="shared" si="15"/>
        <v>0</v>
      </c>
      <c r="I72" s="109">
        <f t="shared" si="15"/>
        <v>0</v>
      </c>
      <c r="J72" s="109">
        <f t="shared" si="15"/>
        <v>0</v>
      </c>
      <c r="K72" s="109">
        <f t="shared" si="15"/>
        <v>0</v>
      </c>
      <c r="L72" s="109">
        <f t="shared" si="15"/>
        <v>0</v>
      </c>
      <c r="M72" s="109"/>
      <c r="N72" s="109">
        <f t="shared" ref="N72:S72" si="16">SUM(N10:N71)</f>
        <v>0</v>
      </c>
      <c r="O72" s="109">
        <f t="shared" si="16"/>
        <v>78.150000000000006</v>
      </c>
      <c r="P72" s="109">
        <f t="shared" si="16"/>
        <v>10</v>
      </c>
      <c r="Q72" s="109">
        <f t="shared" si="16"/>
        <v>100</v>
      </c>
      <c r="R72" s="109">
        <f t="shared" si="16"/>
        <v>0</v>
      </c>
      <c r="S72" s="26">
        <f t="shared" si="16"/>
        <v>23380.95</v>
      </c>
      <c r="T72" s="27"/>
      <c r="U72" s="45">
        <f>SUM(U10:U71)</f>
        <v>15283.917599999999</v>
      </c>
      <c r="V72" s="46">
        <f>SUM(V10:V71)</f>
        <v>2911.2224000000006</v>
      </c>
      <c r="W72" s="47">
        <f t="shared" si="13"/>
        <v>18195.14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170.96</v>
      </c>
      <c r="AJ72" s="62">
        <f>SUM(AJ10:AJ71)</f>
        <v>170.96</v>
      </c>
      <c r="AK72" s="63">
        <f t="shared" si="14"/>
        <v>341.92</v>
      </c>
    </row>
    <row r="73" spans="1:41" ht="12.75" customHeight="1" thickTop="1" x14ac:dyDescent="0.2">
      <c r="A73" s="133"/>
      <c r="B73" s="13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1"/>
      <c r="U73" s="121" t="s">
        <v>89</v>
      </c>
      <c r="V73" s="121" t="s">
        <v>89</v>
      </c>
      <c r="W73" s="121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17">(+C74+D74)*$U$9</f>
        <v>0</v>
      </c>
      <c r="V74" s="68">
        <f t="shared" ref="V74:V78" si="18">(+C74+D74)*$V$9</f>
        <v>0</v>
      </c>
      <c r="W74" s="44">
        <f t="shared" ref="W74:W78" si="19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20">+G74*$AI$9</f>
        <v>0</v>
      </c>
      <c r="AJ74" s="59">
        <f t="shared" ref="AJ74:AJ78" si="21">+G74*$AJ$9</f>
        <v>0</v>
      </c>
      <c r="AK74" s="60">
        <f t="shared" ref="AK74:AK78" si="22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3">SUM(C75:R75)</f>
        <v>0</v>
      </c>
      <c r="T75" s="7"/>
      <c r="U75" s="67">
        <f t="shared" si="17"/>
        <v>0</v>
      </c>
      <c r="V75" s="68">
        <f t="shared" si="18"/>
        <v>0</v>
      </c>
      <c r="W75" s="44">
        <f t="shared" si="19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20"/>
        <v>0</v>
      </c>
      <c r="AJ75" s="59">
        <f t="shared" si="21"/>
        <v>0</v>
      </c>
      <c r="AK75" s="60">
        <f t="shared" si="22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3"/>
        <v>0</v>
      </c>
      <c r="T76" s="4"/>
      <c r="U76" s="67">
        <f t="shared" si="17"/>
        <v>0</v>
      </c>
      <c r="V76" s="68">
        <f t="shared" si="18"/>
        <v>0</v>
      </c>
      <c r="W76" s="44">
        <f t="shared" si="19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20"/>
        <v>0</v>
      </c>
      <c r="AJ76" s="59">
        <f t="shared" si="21"/>
        <v>0</v>
      </c>
      <c r="AK76" s="60">
        <f t="shared" si="22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3"/>
        <v>0</v>
      </c>
      <c r="T77" s="4"/>
      <c r="U77" s="67">
        <f t="shared" si="17"/>
        <v>0</v>
      </c>
      <c r="V77" s="68">
        <f t="shared" si="18"/>
        <v>0</v>
      </c>
      <c r="W77" s="44">
        <f t="shared" si="19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0"/>
        <v>0</v>
      </c>
      <c r="AJ77" s="59">
        <f t="shared" si="21"/>
        <v>0</v>
      </c>
      <c r="AK77" s="60">
        <f t="shared" si="22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3"/>
        <v>0</v>
      </c>
      <c r="T78" s="4"/>
      <c r="U78" s="151">
        <f t="shared" si="17"/>
        <v>0</v>
      </c>
      <c r="V78" s="152">
        <f t="shared" si="18"/>
        <v>0</v>
      </c>
      <c r="W78" s="153">
        <f t="shared" si="19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20"/>
        <v>0</v>
      </c>
      <c r="AJ78" s="155">
        <f t="shared" si="21"/>
        <v>0</v>
      </c>
      <c r="AK78" s="156">
        <f t="shared" si="22"/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24">SUM(D74:D78)</f>
        <v>0</v>
      </c>
      <c r="E79" s="117">
        <f t="shared" si="24"/>
        <v>0</v>
      </c>
      <c r="F79" s="117">
        <f t="shared" si="24"/>
        <v>0</v>
      </c>
      <c r="G79" s="117">
        <f t="shared" si="24"/>
        <v>0</v>
      </c>
      <c r="H79" s="117">
        <f t="shared" si="24"/>
        <v>0</v>
      </c>
      <c r="I79" s="117">
        <f t="shared" si="24"/>
        <v>0</v>
      </c>
      <c r="J79" s="117">
        <f t="shared" si="24"/>
        <v>0</v>
      </c>
      <c r="K79" s="117">
        <f t="shared" si="24"/>
        <v>0</v>
      </c>
      <c r="L79" s="117">
        <f t="shared" si="24"/>
        <v>0</v>
      </c>
      <c r="M79" s="117">
        <f t="shared" si="24"/>
        <v>0</v>
      </c>
      <c r="N79" s="117">
        <f t="shared" si="24"/>
        <v>0</v>
      </c>
      <c r="O79" s="117">
        <f t="shared" si="24"/>
        <v>0</v>
      </c>
      <c r="P79" s="117">
        <f t="shared" si="24"/>
        <v>0</v>
      </c>
      <c r="Q79" s="117">
        <f t="shared" si="24"/>
        <v>0</v>
      </c>
      <c r="R79" s="117">
        <f t="shared" si="24"/>
        <v>0</v>
      </c>
      <c r="S79" s="118">
        <f>SUM(S74:S78)</f>
        <v>0</v>
      </c>
      <c r="T79" s="7"/>
      <c r="U79" s="159">
        <f>SUM(U74:U78)+U72</f>
        <v>15283.917599999999</v>
      </c>
      <c r="V79" s="160">
        <f>SUM(V74:V78)+V72</f>
        <v>2911.2224000000006</v>
      </c>
      <c r="W79" s="118">
        <f>SUM(W74:W78)+W72</f>
        <v>18195.14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170.96</v>
      </c>
      <c r="AJ79" s="160">
        <f>SUM(AJ74:AJ78)+AJ72</f>
        <v>170.96</v>
      </c>
      <c r="AK79" s="118">
        <f>SUM(AK74:AK78)+AK72</f>
        <v>341.92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  <c r="N81" s="71"/>
      <c r="O81" s="128"/>
      <c r="P81" s="71"/>
    </row>
    <row r="82" spans="1:23" x14ac:dyDescent="0.2">
      <c r="A82" s="76"/>
      <c r="B82" s="76"/>
      <c r="C82" s="10"/>
      <c r="H82" s="10"/>
      <c r="N82" s="71"/>
      <c r="O82" s="128"/>
      <c r="P82" s="128"/>
      <c r="Q82" s="10"/>
      <c r="U82" s="15"/>
      <c r="V82" s="15"/>
      <c r="W82" s="15"/>
    </row>
    <row r="83" spans="1:23" x14ac:dyDescent="0.2">
      <c r="N83" s="71"/>
      <c r="O83" s="71"/>
      <c r="P83" s="71"/>
    </row>
    <row r="84" spans="1:23" x14ac:dyDescent="0.2">
      <c r="H84" s="10"/>
      <c r="N84" s="71"/>
      <c r="O84" s="129"/>
      <c r="P84" s="71"/>
      <c r="U84" s="15"/>
      <c r="V84" s="15"/>
      <c r="W84" s="15"/>
    </row>
    <row r="85" spans="1:23" x14ac:dyDescent="0.2">
      <c r="C85" s="10"/>
      <c r="F85" s="10"/>
      <c r="N85" s="71"/>
      <c r="O85" s="128"/>
      <c r="P85" s="71"/>
    </row>
    <row r="86" spans="1:23" x14ac:dyDescent="0.2">
      <c r="C86" s="10"/>
      <c r="F86" s="10"/>
      <c r="N86" s="71"/>
      <c r="O86" s="71"/>
      <c r="P86" s="71"/>
    </row>
    <row r="87" spans="1:23" x14ac:dyDescent="0.2">
      <c r="C87" s="10"/>
      <c r="F87" s="10"/>
      <c r="N87" s="71"/>
      <c r="O87" s="71"/>
      <c r="P87" s="71"/>
    </row>
    <row r="88" spans="1:23" x14ac:dyDescent="0.2">
      <c r="C88" s="10"/>
      <c r="F88" s="10"/>
      <c r="N88" s="71"/>
      <c r="O88" s="71"/>
      <c r="P88" s="71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paperSize="5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P126"/>
  <sheetViews>
    <sheetView zoomScaleNormal="100" workbookViewId="0">
      <pane ySplit="9" topLeftCell="A35" activePane="bottomLeft" state="frozen"/>
      <selection pane="bottomLeft" activeCell="C62" sqref="C62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9" width="9.1093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75" customHeight="1" x14ac:dyDescent="0.3">
      <c r="A3" s="230" t="s">
        <v>100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v>132.52000000000001</v>
      </c>
      <c r="D12" s="20">
        <v>0</v>
      </c>
      <c r="E12" s="20">
        <v>0</v>
      </c>
      <c r="F12" s="20">
        <v>0</v>
      </c>
      <c r="G12" s="20">
        <v>88.35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220.87</v>
      </c>
      <c r="T12" s="7"/>
      <c r="U12" s="67">
        <f t="shared" si="3"/>
        <v>111.3168</v>
      </c>
      <c r="V12" s="68">
        <f t="shared" si="4"/>
        <v>21.203200000000002</v>
      </c>
      <c r="W12" s="44">
        <f t="shared" si="5"/>
        <v>132.52000000000001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44.174999999999997</v>
      </c>
      <c r="AJ12" s="59">
        <f t="shared" si="2"/>
        <v>44.174999999999997</v>
      </c>
      <c r="AK12" s="60">
        <f t="shared" si="6"/>
        <v>88.35</v>
      </c>
      <c r="AL12" s="5"/>
    </row>
    <row r="13" spans="1:42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t="9" customHeight="1" x14ac:dyDescent="0.2">
      <c r="A14" s="220" t="s">
        <v>35</v>
      </c>
      <c r="B14" s="221">
        <v>240070</v>
      </c>
      <c r="C14" s="78">
        <v>0</v>
      </c>
      <c r="D14" s="20">
        <v>0</v>
      </c>
      <c r="E14" s="20">
        <v>0</v>
      </c>
      <c r="F14" s="20">
        <v>0</v>
      </c>
      <c r="G14" s="229">
        <v>135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135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67.5</v>
      </c>
      <c r="AJ14" s="59">
        <f t="shared" si="2"/>
        <v>67.5</v>
      </c>
      <c r="AK14" s="60">
        <f t="shared" si="6"/>
        <v>135</v>
      </c>
      <c r="AL14" s="5"/>
    </row>
    <row r="15" spans="1:42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v>325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325</v>
      </c>
      <c r="T16" s="7"/>
      <c r="U16" s="67">
        <f t="shared" si="3"/>
        <v>273</v>
      </c>
      <c r="V16" s="68">
        <f t="shared" si="4"/>
        <v>52</v>
      </c>
      <c r="W16" s="44">
        <f t="shared" si="5"/>
        <v>325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228">
        <v>234.8</v>
      </c>
      <c r="D17" s="20">
        <v>0</v>
      </c>
      <c r="E17" s="20">
        <v>0</v>
      </c>
      <c r="F17" s="20">
        <v>0</v>
      </c>
      <c r="G17" s="20">
        <v>43.02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81.67</v>
      </c>
      <c r="P17" s="20">
        <v>0</v>
      </c>
      <c r="Q17" s="11">
        <v>0</v>
      </c>
      <c r="R17" s="78">
        <v>0</v>
      </c>
      <c r="S17" s="24">
        <f t="shared" si="0"/>
        <v>359.49</v>
      </c>
      <c r="T17" s="7"/>
      <c r="U17" s="67">
        <f t="shared" si="3"/>
        <v>197.232</v>
      </c>
      <c r="V17" s="68">
        <f t="shared" si="4"/>
        <v>37.568000000000005</v>
      </c>
      <c r="W17" s="44">
        <f t="shared" si="5"/>
        <v>234.8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21.51</v>
      </c>
      <c r="AJ17" s="59">
        <f t="shared" si="2"/>
        <v>21.51</v>
      </c>
      <c r="AK17" s="60">
        <f t="shared" si="6"/>
        <v>43.02</v>
      </c>
      <c r="AL17" s="5"/>
    </row>
    <row r="18" spans="1:38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ref="S19" si="7"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228">
        <f>350+350</f>
        <v>700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700</v>
      </c>
      <c r="T25" s="7"/>
      <c r="U25" s="67">
        <f t="shared" si="3"/>
        <v>588</v>
      </c>
      <c r="V25" s="68">
        <f t="shared" si="4"/>
        <v>112</v>
      </c>
      <c r="W25" s="44">
        <f t="shared" si="5"/>
        <v>700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29">
        <v>82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82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41</v>
      </c>
      <c r="AJ26" s="59">
        <f t="shared" si="2"/>
        <v>41</v>
      </c>
      <c r="AK26" s="60">
        <f t="shared" si="6"/>
        <v>82</v>
      </c>
      <c r="AL26" s="5"/>
    </row>
    <row r="27" spans="1:38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78">
        <v>312.5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312.5</v>
      </c>
      <c r="T29" s="7"/>
      <c r="U29" s="67">
        <f t="shared" si="3"/>
        <v>262.5</v>
      </c>
      <c r="V29" s="68">
        <f t="shared" si="4"/>
        <v>50</v>
      </c>
      <c r="W29" s="44">
        <f t="shared" si="5"/>
        <v>312.5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x14ac:dyDescent="0.2">
      <c r="A30" s="220" t="s">
        <v>51</v>
      </c>
      <c r="B30" s="221">
        <v>240390</v>
      </c>
      <c r="C30" s="228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500</v>
      </c>
      <c r="T30" s="7"/>
      <c r="U30" s="67">
        <f t="shared" si="3"/>
        <v>420</v>
      </c>
      <c r="V30" s="68">
        <f t="shared" si="4"/>
        <v>80</v>
      </c>
      <c r="W30" s="44">
        <f t="shared" si="5"/>
        <v>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ht="12" customHeight="1" x14ac:dyDescent="0.2">
      <c r="A32" s="220" t="s">
        <v>53</v>
      </c>
      <c r="B32" s="221">
        <v>240450</v>
      </c>
      <c r="C32" s="228">
        <f>375+375</f>
        <v>750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750</v>
      </c>
      <c r="T32" s="7"/>
      <c r="U32" s="67">
        <f t="shared" si="3"/>
        <v>630</v>
      </c>
      <c r="V32" s="68">
        <f t="shared" si="4"/>
        <v>120</v>
      </c>
      <c r="W32" s="44">
        <f t="shared" si="5"/>
        <v>750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ht="12" customHeight="1" x14ac:dyDescent="0.2">
      <c r="A33" s="220" t="s">
        <v>54</v>
      </c>
      <c r="B33" s="221">
        <v>240460</v>
      </c>
      <c r="C33" s="228">
        <v>666.67</v>
      </c>
      <c r="D33" s="20">
        <v>0</v>
      </c>
      <c r="E33" s="20">
        <v>0</v>
      </c>
      <c r="F33" s="20">
        <v>20</v>
      </c>
      <c r="G33" s="20">
        <f>25+70</f>
        <v>95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781.67</v>
      </c>
      <c r="T33" s="7"/>
      <c r="U33" s="67">
        <f t="shared" si="3"/>
        <v>560.00279999999998</v>
      </c>
      <c r="V33" s="68">
        <f t="shared" si="4"/>
        <v>106.66719999999999</v>
      </c>
      <c r="W33" s="44">
        <f t="shared" si="5"/>
        <v>666.67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47.5</v>
      </c>
      <c r="AJ33" s="59">
        <f t="shared" si="2"/>
        <v>47.5</v>
      </c>
      <c r="AK33" s="60">
        <f t="shared" si="6"/>
        <v>95</v>
      </c>
      <c r="AL33" s="5"/>
    </row>
    <row r="34" spans="1:40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v>2417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2417</v>
      </c>
      <c r="T35" s="7"/>
      <c r="U35" s="67">
        <f t="shared" si="3"/>
        <v>2030.28</v>
      </c>
      <c r="V35" s="68">
        <f t="shared" si="4"/>
        <v>386.72</v>
      </c>
      <c r="W35" s="44">
        <f t="shared" si="5"/>
        <v>2417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</row>
    <row r="36" spans="1:40" ht="7.95" customHeight="1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t="13.95" customHeight="1" x14ac:dyDescent="0.2">
      <c r="A39" s="220" t="s">
        <v>60</v>
      </c>
      <c r="B39" s="221">
        <v>240610</v>
      </c>
      <c r="C39" s="78">
        <v>7000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7000</v>
      </c>
      <c r="T39" s="7"/>
      <c r="U39" s="67">
        <f t="shared" si="3"/>
        <v>5880</v>
      </c>
      <c r="V39" s="68">
        <f t="shared" si="4"/>
        <v>1120</v>
      </c>
      <c r="W39" s="44">
        <f t="shared" si="5"/>
        <v>7000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</row>
    <row r="40" spans="1:40" ht="9.6" customHeight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</row>
    <row r="41" spans="1:40" ht="13.95" customHeight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235</v>
      </c>
      <c r="F41" s="20">
        <v>0</v>
      </c>
      <c r="G41" s="20">
        <v>295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530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147.5</v>
      </c>
      <c r="AJ41" s="59">
        <f t="shared" si="2"/>
        <v>147.5</v>
      </c>
      <c r="AK41" s="60">
        <f t="shared" si="6"/>
        <v>295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22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228">
        <v>4500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1000</v>
      </c>
      <c r="S45" s="24">
        <f t="shared" si="0"/>
        <v>5500</v>
      </c>
      <c r="T45" s="7"/>
      <c r="U45" s="67">
        <f t="shared" si="3"/>
        <v>3780</v>
      </c>
      <c r="V45" s="68">
        <f t="shared" si="4"/>
        <v>720</v>
      </c>
      <c r="W45" s="44">
        <f t="shared" si="5"/>
        <v>4500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29">
        <v>36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36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18</v>
      </c>
      <c r="AJ47" s="59">
        <f t="shared" si="2"/>
        <v>18</v>
      </c>
      <c r="AK47" s="60">
        <f t="shared" si="6"/>
        <v>36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v>600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600</v>
      </c>
      <c r="T48" s="7"/>
      <c r="U48" s="67">
        <f t="shared" si="3"/>
        <v>504</v>
      </c>
      <c r="V48" s="68">
        <f t="shared" si="4"/>
        <v>96</v>
      </c>
      <c r="W48" s="44">
        <f t="shared" si="5"/>
        <v>600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22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0</v>
      </c>
      <c r="T50" s="7"/>
      <c r="U50" s="67">
        <f t="shared" si="3"/>
        <v>0</v>
      </c>
      <c r="V50" s="68">
        <f t="shared" si="4"/>
        <v>0</v>
      </c>
      <c r="W50" s="44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228">
        <f>750+1700</f>
        <v>2450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2450</v>
      </c>
      <c r="T52" s="7"/>
      <c r="U52" s="67">
        <f t="shared" si="3"/>
        <v>2058</v>
      </c>
      <c r="V52" s="68">
        <f t="shared" si="4"/>
        <v>392</v>
      </c>
      <c r="W52" s="44">
        <f t="shared" si="5"/>
        <v>2450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0</v>
      </c>
      <c r="T53" s="7"/>
      <c r="U53" s="67">
        <f t="shared" si="3"/>
        <v>0</v>
      </c>
      <c r="V53" s="68">
        <f t="shared" si="4"/>
        <v>0</v>
      </c>
      <c r="W53" s="44">
        <f t="shared" si="5"/>
        <v>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0</v>
      </c>
      <c r="AJ53" s="59">
        <f t="shared" si="2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0</v>
      </c>
      <c r="T56" s="7"/>
      <c r="U56" s="67">
        <f t="shared" si="3"/>
        <v>0</v>
      </c>
      <c r="V56" s="68">
        <f t="shared" si="4"/>
        <v>0</v>
      </c>
      <c r="W56" s="44">
        <f t="shared" si="5"/>
        <v>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0</v>
      </c>
      <c r="T57" s="7"/>
      <c r="U57" s="67">
        <f t="shared" si="3"/>
        <v>0</v>
      </c>
      <c r="V57" s="68">
        <f t="shared" si="4"/>
        <v>0</v>
      </c>
      <c r="W57" s="44">
        <f t="shared" si="5"/>
        <v>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508</v>
      </c>
      <c r="T58" s="7"/>
      <c r="U58" s="67">
        <f t="shared" si="3"/>
        <v>426.71999999999997</v>
      </c>
      <c r="V58" s="68">
        <f t="shared" si="4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0</v>
      </c>
      <c r="T59" s="7"/>
      <c r="U59" s="67">
        <f t="shared" si="3"/>
        <v>0</v>
      </c>
      <c r="V59" s="68">
        <f t="shared" si="4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0</v>
      </c>
      <c r="AJ59" s="59">
        <f t="shared" si="2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v>116.66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116.66</v>
      </c>
      <c r="T60" s="7"/>
      <c r="U60" s="67">
        <f t="shared" si="3"/>
        <v>97.994399999999999</v>
      </c>
      <c r="V60" s="68">
        <f t="shared" si="4"/>
        <v>18.665600000000001</v>
      </c>
      <c r="W60" s="44">
        <f t="shared" si="5"/>
        <v>116.66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228">
        <f>195+383</f>
        <v>578</v>
      </c>
      <c r="D62" s="20">
        <v>0</v>
      </c>
      <c r="E62" s="229">
        <v>25</v>
      </c>
      <c r="F62" s="20">
        <v>0</v>
      </c>
      <c r="G62" s="20">
        <v>230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0</v>
      </c>
      <c r="R62" s="78">
        <v>0</v>
      </c>
      <c r="S62" s="24">
        <f t="shared" si="0"/>
        <v>833</v>
      </c>
      <c r="T62" s="7"/>
      <c r="U62" s="67">
        <f t="shared" si="3"/>
        <v>485.52</v>
      </c>
      <c r="V62" s="68">
        <f t="shared" si="4"/>
        <v>92.48</v>
      </c>
      <c r="W62" s="44">
        <f t="shared" si="5"/>
        <v>578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115</v>
      </c>
      <c r="AJ62" s="59">
        <f t="shared" si="2"/>
        <v>115</v>
      </c>
      <c r="AK62" s="60">
        <f t="shared" si="6"/>
        <v>230</v>
      </c>
      <c r="AM62" s="3"/>
      <c r="AN62" s="3"/>
    </row>
    <row r="63" spans="1:40" x14ac:dyDescent="0.2">
      <c r="A63" s="16"/>
      <c r="B63" s="112"/>
      <c r="C63" s="20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20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20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7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1" si="8">SUM(C69:R69)</f>
        <v>0</v>
      </c>
      <c r="T69" s="7"/>
      <c r="U69" s="67">
        <f t="shared" ref="U69:U71" si="9">(+C69+D69)*$U$9</f>
        <v>0</v>
      </c>
      <c r="V69" s="68">
        <f t="shared" ref="V69:V71" si="10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1">+G69*$AI$9</f>
        <v>0</v>
      </c>
      <c r="AJ69" s="59">
        <f t="shared" ref="AJ69:AJ71" si="12">+G69*$AJ$9</f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20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8"/>
        <v>0</v>
      </c>
      <c r="T70" s="7"/>
      <c r="U70" s="67">
        <f t="shared" si="9"/>
        <v>0</v>
      </c>
      <c r="V70" s="68">
        <f t="shared" si="10"/>
        <v>0</v>
      </c>
      <c r="W70" s="44">
        <f t="shared" ref="W70:W72" si="13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1"/>
        <v>0</v>
      </c>
      <c r="AJ70" s="59">
        <f t="shared" si="12"/>
        <v>0</v>
      </c>
      <c r="AK70" s="60">
        <f t="shared" ref="AK70:AK72" si="14">+AJ70+AI70</f>
        <v>0</v>
      </c>
      <c r="AM70" s="3"/>
      <c r="AN70" s="3"/>
    </row>
    <row r="71" spans="1:41" ht="10.8" thickBot="1" x14ac:dyDescent="0.25">
      <c r="A71" s="16"/>
      <c r="B71" s="112"/>
      <c r="C71" s="20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8"/>
        <v>0</v>
      </c>
      <c r="T71" s="7"/>
      <c r="U71" s="67">
        <f t="shared" si="9"/>
        <v>0</v>
      </c>
      <c r="V71" s="68">
        <f t="shared" si="10"/>
        <v>0</v>
      </c>
      <c r="W71" s="44">
        <f t="shared" si="13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1"/>
        <v>0</v>
      </c>
      <c r="AJ71" s="59">
        <f t="shared" si="12"/>
        <v>0</v>
      </c>
      <c r="AK71" s="60">
        <f t="shared" si="14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10"/>
      <c r="C72" s="109">
        <f t="shared" ref="C72:L72" si="15">SUM(C10:C71)</f>
        <v>21791.149999999998</v>
      </c>
      <c r="D72" s="109">
        <f t="shared" si="15"/>
        <v>0</v>
      </c>
      <c r="E72" s="109">
        <f t="shared" si="15"/>
        <v>260</v>
      </c>
      <c r="F72" s="109">
        <f t="shared" si="15"/>
        <v>20</v>
      </c>
      <c r="G72" s="109">
        <f t="shared" si="15"/>
        <v>1004.37</v>
      </c>
      <c r="H72" s="109">
        <f t="shared" si="15"/>
        <v>0</v>
      </c>
      <c r="I72" s="109">
        <f t="shared" si="15"/>
        <v>0</v>
      </c>
      <c r="J72" s="109">
        <f t="shared" si="15"/>
        <v>0</v>
      </c>
      <c r="K72" s="109">
        <f t="shared" si="15"/>
        <v>0</v>
      </c>
      <c r="L72" s="109">
        <f t="shared" si="15"/>
        <v>0</v>
      </c>
      <c r="M72" s="109"/>
      <c r="N72" s="109">
        <f t="shared" ref="N72:S72" si="16">SUM(N10:N71)</f>
        <v>0</v>
      </c>
      <c r="O72" s="109">
        <f t="shared" si="16"/>
        <v>81.67</v>
      </c>
      <c r="P72" s="109">
        <f t="shared" si="16"/>
        <v>0</v>
      </c>
      <c r="Q72" s="109">
        <f t="shared" si="16"/>
        <v>0</v>
      </c>
      <c r="R72" s="109">
        <f t="shared" si="16"/>
        <v>1000</v>
      </c>
      <c r="S72" s="26">
        <f t="shared" si="16"/>
        <v>24157.19</v>
      </c>
      <c r="T72" s="27"/>
      <c r="U72" s="45">
        <f>SUM(U10:U71)</f>
        <v>18304.565999999999</v>
      </c>
      <c r="V72" s="46">
        <f>SUM(V10:V71)</f>
        <v>3486.5840000000003</v>
      </c>
      <c r="W72" s="47">
        <f t="shared" si="13"/>
        <v>21791.149999999998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502.185</v>
      </c>
      <c r="AJ72" s="62">
        <f>SUM(AJ10:AJ71)</f>
        <v>502.185</v>
      </c>
      <c r="AK72" s="63">
        <f t="shared" si="14"/>
        <v>1004.37</v>
      </c>
    </row>
    <row r="73" spans="1:41" ht="12.75" customHeight="1" thickTop="1" x14ac:dyDescent="0.2">
      <c r="A73" s="3"/>
      <c r="B73" s="3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1"/>
      <c r="U73" s="121" t="s">
        <v>89</v>
      </c>
      <c r="V73" s="121" t="s">
        <v>89</v>
      </c>
      <c r="W73" s="121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/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f>SUM(C74:R74)</f>
        <v>0</v>
      </c>
      <c r="T74" s="7"/>
      <c r="U74" s="67">
        <f t="shared" ref="U74:U78" si="17">(+C74+D74)*$U$9</f>
        <v>0</v>
      </c>
      <c r="V74" s="68">
        <f t="shared" ref="V74:V78" si="18">(+C74+D74)*$V$9</f>
        <v>0</v>
      </c>
      <c r="W74" s="44">
        <f t="shared" ref="W74:W78" si="19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20">+G74*$AI$9</f>
        <v>0</v>
      </c>
      <c r="AJ74" s="59">
        <f t="shared" ref="AJ74:AJ78" si="21">+G74*$AJ$9</f>
        <v>0</v>
      </c>
      <c r="AK74" s="60">
        <f t="shared" ref="AK74:AK78" si="22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3">SUM(C75:R75)</f>
        <v>0</v>
      </c>
      <c r="T75" s="7"/>
      <c r="U75" s="67">
        <f t="shared" si="17"/>
        <v>0</v>
      </c>
      <c r="V75" s="68">
        <f t="shared" si="18"/>
        <v>0</v>
      </c>
      <c r="W75" s="44">
        <f t="shared" si="19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20"/>
        <v>0</v>
      </c>
      <c r="AJ75" s="59">
        <f t="shared" si="21"/>
        <v>0</v>
      </c>
      <c r="AK75" s="60">
        <f t="shared" si="22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3"/>
        <v>0</v>
      </c>
      <c r="T76" s="4"/>
      <c r="U76" s="67">
        <f t="shared" si="17"/>
        <v>0</v>
      </c>
      <c r="V76" s="68">
        <f t="shared" si="18"/>
        <v>0</v>
      </c>
      <c r="W76" s="44">
        <f t="shared" si="19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20"/>
        <v>0</v>
      </c>
      <c r="AJ76" s="59">
        <f t="shared" si="21"/>
        <v>0</v>
      </c>
      <c r="AK76" s="60">
        <f t="shared" si="22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3"/>
        <v>0</v>
      </c>
      <c r="T77" s="4"/>
      <c r="U77" s="67">
        <f t="shared" si="17"/>
        <v>0</v>
      </c>
      <c r="V77" s="68">
        <f t="shared" si="18"/>
        <v>0</v>
      </c>
      <c r="W77" s="44">
        <f t="shared" si="19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20"/>
        <v>0</v>
      </c>
      <c r="AJ77" s="59">
        <f t="shared" si="21"/>
        <v>0</v>
      </c>
      <c r="AK77" s="60">
        <f t="shared" si="22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3"/>
        <v>0</v>
      </c>
      <c r="T78" s="4"/>
      <c r="U78" s="151">
        <f t="shared" si="17"/>
        <v>0</v>
      </c>
      <c r="V78" s="152">
        <f t="shared" si="18"/>
        <v>0</v>
      </c>
      <c r="W78" s="153">
        <f t="shared" si="19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20"/>
        <v>0</v>
      </c>
      <c r="AJ78" s="155">
        <f t="shared" si="21"/>
        <v>0</v>
      </c>
      <c r="AK78" s="156">
        <f t="shared" si="22"/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24">SUM(D74:D78)</f>
        <v>0</v>
      </c>
      <c r="E79" s="117">
        <f t="shared" si="24"/>
        <v>0</v>
      </c>
      <c r="F79" s="117">
        <f t="shared" si="24"/>
        <v>0</v>
      </c>
      <c r="G79" s="117">
        <f t="shared" si="24"/>
        <v>0</v>
      </c>
      <c r="H79" s="117">
        <f t="shared" si="24"/>
        <v>0</v>
      </c>
      <c r="I79" s="117">
        <f t="shared" si="24"/>
        <v>0</v>
      </c>
      <c r="J79" s="117">
        <f t="shared" si="24"/>
        <v>0</v>
      </c>
      <c r="K79" s="117">
        <f t="shared" si="24"/>
        <v>0</v>
      </c>
      <c r="L79" s="117">
        <f t="shared" si="24"/>
        <v>0</v>
      </c>
      <c r="M79" s="117">
        <f t="shared" si="24"/>
        <v>0</v>
      </c>
      <c r="N79" s="117">
        <f t="shared" si="24"/>
        <v>0</v>
      </c>
      <c r="O79" s="117">
        <f t="shared" si="24"/>
        <v>0</v>
      </c>
      <c r="P79" s="117">
        <f t="shared" si="24"/>
        <v>0</v>
      </c>
      <c r="Q79" s="117">
        <f t="shared" si="24"/>
        <v>0</v>
      </c>
      <c r="R79" s="117">
        <f t="shared" si="24"/>
        <v>0</v>
      </c>
      <c r="S79" s="118">
        <f>SUM(S74:S78)</f>
        <v>0</v>
      </c>
      <c r="T79" s="7"/>
      <c r="U79" s="159">
        <f>SUM(U74:U78)+U72</f>
        <v>18304.565999999999</v>
      </c>
      <c r="V79" s="160">
        <f>SUM(V74:V78)+V72</f>
        <v>3486.5840000000003</v>
      </c>
      <c r="W79" s="118">
        <f>SUM(W74:W78)+W72</f>
        <v>21791.149999999998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502.185</v>
      </c>
      <c r="AJ79" s="160">
        <f>SUM(AJ74:AJ78)+AJ72</f>
        <v>502.185</v>
      </c>
      <c r="AK79" s="118">
        <f>SUM(AK74:AK78)+AK72</f>
        <v>1004.37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  <c r="N81" s="71"/>
      <c r="O81" s="128"/>
      <c r="P81" s="71"/>
    </row>
    <row r="82" spans="1:23" x14ac:dyDescent="0.2">
      <c r="A82" s="76"/>
      <c r="B82" s="76"/>
      <c r="C82" s="10"/>
      <c r="H82" s="10"/>
      <c r="N82" s="71"/>
      <c r="O82" s="128"/>
      <c r="P82" s="128"/>
      <c r="Q82" s="10"/>
      <c r="U82" s="15"/>
      <c r="V82" s="15"/>
      <c r="W82" s="15"/>
    </row>
    <row r="83" spans="1:23" x14ac:dyDescent="0.2">
      <c r="N83" s="71"/>
      <c r="O83" s="71"/>
      <c r="P83" s="71"/>
    </row>
    <row r="84" spans="1:23" x14ac:dyDescent="0.2">
      <c r="H84" s="10"/>
      <c r="N84" s="71"/>
      <c r="O84" s="129"/>
      <c r="P84" s="71"/>
      <c r="U84" s="15"/>
      <c r="V84" s="15"/>
      <c r="W84" s="15"/>
    </row>
    <row r="85" spans="1:23" x14ac:dyDescent="0.2">
      <c r="C85" s="10"/>
      <c r="F85" s="10"/>
      <c r="N85" s="71"/>
      <c r="O85" s="128"/>
      <c r="P85" s="71"/>
    </row>
    <row r="86" spans="1:23" x14ac:dyDescent="0.2">
      <c r="C86" s="10"/>
      <c r="F86" s="10"/>
      <c r="N86" s="71"/>
      <c r="O86" s="71"/>
      <c r="P86" s="71"/>
    </row>
    <row r="87" spans="1:23" x14ac:dyDescent="0.2">
      <c r="C87" s="10"/>
      <c r="F87" s="10"/>
      <c r="N87" s="71"/>
      <c r="O87" s="71"/>
      <c r="P87" s="71"/>
    </row>
    <row r="88" spans="1:23" x14ac:dyDescent="0.2">
      <c r="C88" s="10"/>
      <c r="F88" s="10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mergeCells count="1">
    <mergeCell ref="A3:S3"/>
  </mergeCells>
  <pageMargins left="0.2" right="0.2" top="0.25" bottom="0.25" header="0.3" footer="0.3"/>
  <pageSetup paperSize="5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126"/>
  <sheetViews>
    <sheetView zoomScaleNormal="100" workbookViewId="0">
      <pane ySplit="9" topLeftCell="A42" activePane="bottomLeft" state="frozen"/>
      <selection pane="bottomLeft" activeCell="A31" sqref="A31:XFD3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231" t="s">
        <v>101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/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77">
        <f>+Apr!C10+May!C10+June!C10</f>
        <v>0</v>
      </c>
      <c r="D10" s="77">
        <f>+Apr!D10+May!D10+June!D10</f>
        <v>0</v>
      </c>
      <c r="E10" s="77">
        <f>+Apr!E10+May!E10+June!E10</f>
        <v>0</v>
      </c>
      <c r="F10" s="77">
        <f>+Apr!F10+May!F10+June!F10</f>
        <v>0</v>
      </c>
      <c r="G10" s="77">
        <f>+Apr!G10+May!G10+June!G10</f>
        <v>0</v>
      </c>
      <c r="H10" s="77">
        <f>+Apr!H10+May!H10+June!H10</f>
        <v>0</v>
      </c>
      <c r="I10" s="77">
        <f>+Apr!J10+May!I10+June!I10</f>
        <v>0</v>
      </c>
      <c r="J10" s="77">
        <f>+Apr!K10+May!J10+June!J10</f>
        <v>0</v>
      </c>
      <c r="K10" s="77">
        <f>+Apr!L10+May!K10+June!K10</f>
        <v>0</v>
      </c>
      <c r="L10" s="77">
        <f>+Apr!M10+May!L10+June!L10</f>
        <v>0</v>
      </c>
      <c r="M10" s="77">
        <f>+Apr!N10+May!M10+June!M10</f>
        <v>0</v>
      </c>
      <c r="N10" s="77">
        <f>+Apr!O10+May!N10+June!N10</f>
        <v>0</v>
      </c>
      <c r="O10" s="77">
        <f>+Apr!P10+May!O10+June!O10</f>
        <v>0</v>
      </c>
      <c r="P10" s="77">
        <f>+Apr!Q10+May!P10+June!P10</f>
        <v>0</v>
      </c>
      <c r="Q10" s="77">
        <f>+Apr!R10+May!Q10+June!Q10</f>
        <v>0</v>
      </c>
      <c r="R10" s="77">
        <f>+Apr!S10+May!R10+June!R10</f>
        <v>0</v>
      </c>
      <c r="S10" s="23">
        <f t="shared" ref="S10:S3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38" si="1">+G10*$AI$9</f>
        <v>0</v>
      </c>
      <c r="AJ10" s="56">
        <f t="shared" ref="AJ10:AJ38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f>+Apr!C11+May!C11+June!C11</f>
        <v>0</v>
      </c>
      <c r="D11" s="20">
        <f>+Apr!D11+May!D11+June!D11</f>
        <v>0</v>
      </c>
      <c r="E11" s="20">
        <f>+Apr!E11+May!E11+June!E11</f>
        <v>0</v>
      </c>
      <c r="F11" s="20">
        <f>+Apr!F11+May!F11+June!F11</f>
        <v>0</v>
      </c>
      <c r="G11" s="20">
        <f>+Apr!G11+May!G11+June!G11</f>
        <v>0</v>
      </c>
      <c r="H11" s="20">
        <f>+Apr!H11+May!H11+June!H11</f>
        <v>0</v>
      </c>
      <c r="I11" s="20">
        <f>+Apr!J11+May!I11+June!I11</f>
        <v>0</v>
      </c>
      <c r="J11" s="20">
        <f>+Apr!K11+May!J11+June!J11</f>
        <v>0</v>
      </c>
      <c r="K11" s="20">
        <f>+Apr!L11+May!K11+June!K11</f>
        <v>0</v>
      </c>
      <c r="L11" s="20">
        <f>+Apr!M11+May!L11+June!L11</f>
        <v>0</v>
      </c>
      <c r="M11" s="20">
        <f>+Apr!N11+May!M11+June!M11</f>
        <v>0</v>
      </c>
      <c r="N11" s="20">
        <f>+Apr!O11+May!N11+June!N11</f>
        <v>0</v>
      </c>
      <c r="O11" s="20">
        <f>+Apr!P11+May!O11+June!O11</f>
        <v>0</v>
      </c>
      <c r="P11" s="20">
        <f>+Apr!Q11+May!P11+June!P11</f>
        <v>0</v>
      </c>
      <c r="Q11" s="20">
        <f>+Apr!R11+May!Q11+June!Q11</f>
        <v>0</v>
      </c>
      <c r="R11" s="11">
        <f>+Apr!S11+May!R11+June!R11</f>
        <v>0</v>
      </c>
      <c r="S11" s="24">
        <f t="shared" si="0"/>
        <v>0</v>
      </c>
      <c r="T11" s="7"/>
      <c r="U11" s="67">
        <f t="shared" ref="U11:U71" si="3">+C11*$U$9</f>
        <v>0</v>
      </c>
      <c r="V11" s="68">
        <f t="shared" ref="V11:V71" si="4">+C11*$V$9</f>
        <v>0</v>
      </c>
      <c r="W11" s="44">
        <f t="shared" ref="W11:W71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f>+Apr!C12+May!C12+June!C12</f>
        <v>132.52000000000001</v>
      </c>
      <c r="D12" s="20">
        <f>+Apr!D12+May!D12+June!D12</f>
        <v>0</v>
      </c>
      <c r="E12" s="20">
        <f>+Apr!E12+May!E12+June!E12</f>
        <v>908.86</v>
      </c>
      <c r="F12" s="20">
        <f>+Apr!F12+May!F12+June!F12</f>
        <v>0</v>
      </c>
      <c r="G12" s="20">
        <f>+Apr!G12+May!G12+June!G12</f>
        <v>88.35</v>
      </c>
      <c r="H12" s="20">
        <f>+Apr!H12+May!H12+June!H12</f>
        <v>0</v>
      </c>
      <c r="I12" s="20">
        <f>+Apr!J12+May!I12+June!I12</f>
        <v>0</v>
      </c>
      <c r="J12" s="20">
        <f>+Apr!K12+May!J12+June!J12</f>
        <v>0</v>
      </c>
      <c r="K12" s="20">
        <f>+Apr!L12+May!K12+June!K12</f>
        <v>0</v>
      </c>
      <c r="L12" s="20">
        <f>+Apr!M12+May!L12+June!L12</f>
        <v>0</v>
      </c>
      <c r="M12" s="20">
        <f>+Apr!N12+May!M12+June!M12</f>
        <v>0</v>
      </c>
      <c r="N12" s="20">
        <f>+Apr!O12+May!N12+June!N12</f>
        <v>0</v>
      </c>
      <c r="O12" s="20">
        <f>+Apr!P12+May!O12+June!O12</f>
        <v>0</v>
      </c>
      <c r="P12" s="20">
        <f>+Apr!Q12+May!P12+June!P12</f>
        <v>0</v>
      </c>
      <c r="Q12" s="20">
        <f>+Apr!R12+May!Q12+June!Q12</f>
        <v>0</v>
      </c>
      <c r="R12" s="11">
        <f>+Apr!S12+May!R12+June!R12</f>
        <v>0</v>
      </c>
      <c r="S12" s="24">
        <f t="shared" si="0"/>
        <v>1129.73</v>
      </c>
      <c r="T12" s="7"/>
      <c r="U12" s="67">
        <f t="shared" si="3"/>
        <v>111.3168</v>
      </c>
      <c r="V12" s="68">
        <f t="shared" si="4"/>
        <v>21.203200000000002</v>
      </c>
      <c r="W12" s="44">
        <f t="shared" si="5"/>
        <v>132.52000000000001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44.174999999999997</v>
      </c>
      <c r="AJ12" s="59">
        <f t="shared" si="2"/>
        <v>44.174999999999997</v>
      </c>
      <c r="AK12" s="60">
        <f t="shared" si="6"/>
        <v>88.35</v>
      </c>
      <c r="AL12" s="5"/>
    </row>
    <row r="13" spans="1:42" x14ac:dyDescent="0.2">
      <c r="A13" s="220" t="s">
        <v>34</v>
      </c>
      <c r="B13" s="221">
        <v>240050</v>
      </c>
      <c r="C13" s="78">
        <f>+Apr!C13+May!C13+June!C13</f>
        <v>0</v>
      </c>
      <c r="D13" s="20">
        <f>+Apr!D13+May!D13+June!D13</f>
        <v>0</v>
      </c>
      <c r="E13" s="20">
        <f>+Apr!E13+May!E13+June!E13</f>
        <v>0</v>
      </c>
      <c r="F13" s="20">
        <f>+Apr!F13+May!F13+June!F13</f>
        <v>0</v>
      </c>
      <c r="G13" s="20">
        <f>+Apr!G13+May!G13+June!G13</f>
        <v>0</v>
      </c>
      <c r="H13" s="20">
        <f>+Apr!H13+May!H13+June!H13</f>
        <v>0</v>
      </c>
      <c r="I13" s="20">
        <f>+Apr!J13+May!I13+June!I13</f>
        <v>0</v>
      </c>
      <c r="J13" s="20">
        <f>+Apr!K13+May!J13+June!J13</f>
        <v>0</v>
      </c>
      <c r="K13" s="20">
        <f>+Apr!L13+May!K13+June!K13</f>
        <v>0</v>
      </c>
      <c r="L13" s="20">
        <f>+Apr!M13+May!L13+June!L13</f>
        <v>0</v>
      </c>
      <c r="M13" s="20">
        <f>+Apr!N13+May!M13+June!M13</f>
        <v>0</v>
      </c>
      <c r="N13" s="20">
        <f>+Apr!O13+May!N13+June!N13</f>
        <v>0</v>
      </c>
      <c r="O13" s="20">
        <f>+Apr!P13+May!O13+June!O13</f>
        <v>0</v>
      </c>
      <c r="P13" s="20">
        <f>+Apr!Q13+May!P13+June!P13</f>
        <v>0</v>
      </c>
      <c r="Q13" s="20">
        <f>+Apr!R13+May!Q13+June!Q13</f>
        <v>0</v>
      </c>
      <c r="R13" s="11">
        <f>+Apr!S13+May!R13+June!R13</f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idden="1" x14ac:dyDescent="0.2">
      <c r="A14" s="220" t="s">
        <v>35</v>
      </c>
      <c r="B14" s="221">
        <v>240070</v>
      </c>
      <c r="C14" s="78">
        <f>+Apr!C14+May!C14+June!C14</f>
        <v>0</v>
      </c>
      <c r="D14" s="20">
        <f>+Apr!D14+May!D14+June!D14</f>
        <v>0</v>
      </c>
      <c r="E14" s="20">
        <f>+Apr!E14+May!E14+June!E14</f>
        <v>0</v>
      </c>
      <c r="F14" s="20">
        <f>+Apr!F14+May!F14+June!F14</f>
        <v>0</v>
      </c>
      <c r="G14" s="20">
        <f>+Apr!G14+May!G14+June!G14</f>
        <v>135</v>
      </c>
      <c r="H14" s="20">
        <f>+Apr!H14+May!H14+June!H14</f>
        <v>0</v>
      </c>
      <c r="I14" s="20">
        <f>+Apr!J14+May!I14+June!I14</f>
        <v>0</v>
      </c>
      <c r="J14" s="20">
        <f>+Apr!K14+May!J14+June!J14</f>
        <v>0</v>
      </c>
      <c r="K14" s="20">
        <f>+Apr!L14+May!K14+June!K14</f>
        <v>0</v>
      </c>
      <c r="L14" s="20">
        <f>+Apr!M14+May!L14+June!L14</f>
        <v>0</v>
      </c>
      <c r="M14" s="20">
        <f>+Apr!N14+May!M14+June!M14</f>
        <v>0</v>
      </c>
      <c r="N14" s="20">
        <f>+Apr!O14+May!N14+June!N14</f>
        <v>0</v>
      </c>
      <c r="O14" s="20">
        <f>+Apr!P14+May!O14+June!O14</f>
        <v>0</v>
      </c>
      <c r="P14" s="20">
        <f>+Apr!Q14+May!P14+June!P14</f>
        <v>0</v>
      </c>
      <c r="Q14" s="20">
        <f>+Apr!R14+May!Q14+June!Q14</f>
        <v>0</v>
      </c>
      <c r="R14" s="11">
        <f>+Apr!S14+May!R14+June!R14</f>
        <v>0</v>
      </c>
      <c r="S14" s="24">
        <f t="shared" si="0"/>
        <v>135</v>
      </c>
      <c r="T14" s="7"/>
      <c r="U14" s="67">
        <f t="shared" si="3"/>
        <v>0</v>
      </c>
      <c r="V14" s="68">
        <f t="shared" si="4"/>
        <v>0</v>
      </c>
      <c r="W14" s="44">
        <f t="shared" si="5"/>
        <v>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67.5</v>
      </c>
      <c r="AJ14" s="59">
        <f t="shared" si="2"/>
        <v>67.5</v>
      </c>
      <c r="AK14" s="60">
        <f t="shared" si="6"/>
        <v>135</v>
      </c>
      <c r="AL14" s="5"/>
    </row>
    <row r="15" spans="1:42" x14ac:dyDescent="0.2">
      <c r="A15" s="220" t="s">
        <v>36</v>
      </c>
      <c r="B15" s="221">
        <v>240100</v>
      </c>
      <c r="C15" s="78">
        <f>+Apr!C15+May!C15+June!C15</f>
        <v>0</v>
      </c>
      <c r="D15" s="20">
        <f>+Apr!D15+May!D15+June!D15</f>
        <v>0</v>
      </c>
      <c r="E15" s="20">
        <f>+Apr!E15+May!E15+June!E15</f>
        <v>0</v>
      </c>
      <c r="F15" s="20">
        <f>+Apr!F15+May!F15+June!F15</f>
        <v>0</v>
      </c>
      <c r="G15" s="20">
        <f>+Apr!G15+May!G15+June!G15</f>
        <v>0</v>
      </c>
      <c r="H15" s="20">
        <f>+Apr!H15+May!H15+June!H15</f>
        <v>0</v>
      </c>
      <c r="I15" s="20">
        <f>+Apr!J15+May!I15+June!I15</f>
        <v>0</v>
      </c>
      <c r="J15" s="20">
        <f>+Apr!K15+May!J15+June!J15</f>
        <v>0</v>
      </c>
      <c r="K15" s="20">
        <f>+Apr!L15+May!K15+June!K15</f>
        <v>0</v>
      </c>
      <c r="L15" s="20">
        <f>+Apr!M15+May!L15+June!L15</f>
        <v>0</v>
      </c>
      <c r="M15" s="20">
        <f>+Apr!N15+May!M15+June!M15</f>
        <v>0</v>
      </c>
      <c r="N15" s="20">
        <f>+Apr!O15+May!N15+June!N15</f>
        <v>0</v>
      </c>
      <c r="O15" s="20">
        <f>+Apr!P15+May!O15+June!O15</f>
        <v>0</v>
      </c>
      <c r="P15" s="20">
        <f>+Apr!Q15+May!P15+June!P15</f>
        <v>0</v>
      </c>
      <c r="Q15" s="20">
        <f>+Apr!R15+May!Q15+June!Q15</f>
        <v>0</v>
      </c>
      <c r="R15" s="11">
        <f>+Apr!S15+May!R15+June!R15</f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f>+Apr!C16+May!C16+June!C16</f>
        <v>975</v>
      </c>
      <c r="D16" s="20">
        <f>+Apr!D16+May!D16+June!D16</f>
        <v>0</v>
      </c>
      <c r="E16" s="20">
        <f>+Apr!E16+May!E16+June!E16</f>
        <v>315</v>
      </c>
      <c r="F16" s="20">
        <f>+Apr!F16+May!F16+June!F16</f>
        <v>0</v>
      </c>
      <c r="G16" s="20">
        <f>+Apr!G16+May!G16+June!G16</f>
        <v>0</v>
      </c>
      <c r="H16" s="20">
        <f>+Apr!H16+May!H16+June!H16</f>
        <v>0</v>
      </c>
      <c r="I16" s="20">
        <f>+Apr!J16+May!I16+June!I16</f>
        <v>0</v>
      </c>
      <c r="J16" s="20">
        <f>+Apr!K16+May!J16+June!J16</f>
        <v>0</v>
      </c>
      <c r="K16" s="20">
        <f>+Apr!L16+May!K16+June!K16</f>
        <v>0</v>
      </c>
      <c r="L16" s="20">
        <f>+Apr!M16+May!L16+June!L16</f>
        <v>0</v>
      </c>
      <c r="M16" s="20">
        <f>+Apr!N16+May!M16+June!M16</f>
        <v>0</v>
      </c>
      <c r="N16" s="20">
        <f>+Apr!O16+May!N16+June!N16</f>
        <v>0</v>
      </c>
      <c r="O16" s="20">
        <f>+Apr!P16+May!O16+June!O16</f>
        <v>0</v>
      </c>
      <c r="P16" s="20">
        <f>+Apr!Q16+May!P16+June!P16</f>
        <v>0</v>
      </c>
      <c r="Q16" s="20">
        <f>+Apr!R16+May!Q16+June!Q16</f>
        <v>0</v>
      </c>
      <c r="R16" s="11">
        <f>+Apr!S16+May!R16+June!R16</f>
        <v>0</v>
      </c>
      <c r="S16" s="24">
        <f t="shared" si="0"/>
        <v>1290</v>
      </c>
      <c r="T16" s="7"/>
      <c r="U16" s="67">
        <f t="shared" si="3"/>
        <v>819</v>
      </c>
      <c r="V16" s="68">
        <f t="shared" si="4"/>
        <v>156</v>
      </c>
      <c r="W16" s="44">
        <f t="shared" si="5"/>
        <v>975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0</v>
      </c>
      <c r="AJ16" s="59">
        <f t="shared" si="2"/>
        <v>0</v>
      </c>
      <c r="AK16" s="60">
        <f t="shared" si="6"/>
        <v>0</v>
      </c>
      <c r="AL16" s="5"/>
    </row>
    <row r="17" spans="1:38" x14ac:dyDescent="0.2">
      <c r="A17" s="220" t="s">
        <v>38</v>
      </c>
      <c r="B17" s="221">
        <v>240140</v>
      </c>
      <c r="C17" s="78">
        <f>+Apr!C17+May!C17+June!C17</f>
        <v>718.97</v>
      </c>
      <c r="D17" s="20">
        <f>+Apr!D17+May!D17+June!D17</f>
        <v>0</v>
      </c>
      <c r="E17" s="20">
        <f>+Apr!E17+May!E17+June!E17</f>
        <v>101.28</v>
      </c>
      <c r="F17" s="20">
        <f>+Apr!F17+May!F17+June!F17</f>
        <v>0</v>
      </c>
      <c r="G17" s="20">
        <f>+Apr!G17+May!G17+June!G17</f>
        <v>84.94</v>
      </c>
      <c r="H17" s="20">
        <f>+Apr!H17+May!H17+June!H17</f>
        <v>0</v>
      </c>
      <c r="I17" s="20">
        <f>+Apr!J17+May!I17+June!I17</f>
        <v>0</v>
      </c>
      <c r="J17" s="20">
        <f>+Apr!K17+May!J17+June!J17</f>
        <v>0</v>
      </c>
      <c r="K17" s="20">
        <f>+Apr!L17+May!K17+June!K17</f>
        <v>0</v>
      </c>
      <c r="L17" s="20">
        <f>+Apr!M17+May!L17+June!L17</f>
        <v>0</v>
      </c>
      <c r="M17" s="20">
        <f>+Apr!N17+May!M17+June!M17</f>
        <v>0</v>
      </c>
      <c r="N17" s="20">
        <f>+Apr!O17+May!N17+June!N17</f>
        <v>0</v>
      </c>
      <c r="O17" s="20">
        <f>+Apr!P17+May!O17+June!O17</f>
        <v>250.07</v>
      </c>
      <c r="P17" s="20">
        <f>+Apr!Q17+May!P17+June!P17</f>
        <v>0</v>
      </c>
      <c r="Q17" s="20">
        <f>+Apr!R17+May!Q17+June!Q17</f>
        <v>0</v>
      </c>
      <c r="R17" s="11">
        <f>+Apr!S17+May!R17+June!R17</f>
        <v>0</v>
      </c>
      <c r="S17" s="24">
        <f t="shared" si="0"/>
        <v>1155.26</v>
      </c>
      <c r="T17" s="7"/>
      <c r="U17" s="67">
        <f t="shared" si="3"/>
        <v>603.9348</v>
      </c>
      <c r="V17" s="68">
        <f t="shared" si="4"/>
        <v>115.0352</v>
      </c>
      <c r="W17" s="44">
        <f t="shared" si="5"/>
        <v>718.97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42.47</v>
      </c>
      <c r="AJ17" s="59">
        <f t="shared" si="2"/>
        <v>42.47</v>
      </c>
      <c r="AK17" s="60">
        <f t="shared" si="6"/>
        <v>84.94</v>
      </c>
      <c r="AL17" s="5"/>
    </row>
    <row r="18" spans="1:38" x14ac:dyDescent="0.2">
      <c r="A18" s="220" t="s">
        <v>39</v>
      </c>
      <c r="B18" s="221">
        <v>240150</v>
      </c>
      <c r="C18" s="78">
        <f>+Apr!C18+May!C18+June!C18</f>
        <v>0</v>
      </c>
      <c r="D18" s="20">
        <f>+Apr!D18+May!D18+June!D18</f>
        <v>0</v>
      </c>
      <c r="E18" s="20">
        <f>+Apr!E18+May!E18+June!E18</f>
        <v>0</v>
      </c>
      <c r="F18" s="20">
        <f>+Apr!F18+May!F18+June!F18</f>
        <v>0</v>
      </c>
      <c r="G18" s="20">
        <f>+Apr!G18+May!G18+June!G18</f>
        <v>0</v>
      </c>
      <c r="H18" s="20">
        <f>+Apr!H18+May!H18+June!H18</f>
        <v>0</v>
      </c>
      <c r="I18" s="20">
        <f>+Apr!J18+May!I18+June!I18</f>
        <v>0</v>
      </c>
      <c r="J18" s="20">
        <f>+Apr!K18+May!J18+June!J18</f>
        <v>0</v>
      </c>
      <c r="K18" s="20">
        <f>+Apr!L18+May!K18+June!K18</f>
        <v>0</v>
      </c>
      <c r="L18" s="20">
        <f>+Apr!M18+May!L18+June!L18</f>
        <v>0</v>
      </c>
      <c r="M18" s="20">
        <f>+Apr!N18+May!M18+June!M18</f>
        <v>0</v>
      </c>
      <c r="N18" s="20">
        <f>+Apr!O18+May!N18+June!N18</f>
        <v>0</v>
      </c>
      <c r="O18" s="20">
        <f>+Apr!P18+May!O18+June!O18</f>
        <v>0</v>
      </c>
      <c r="P18" s="20">
        <f>+Apr!Q18+May!P18+June!P18</f>
        <v>0</v>
      </c>
      <c r="Q18" s="20">
        <f>+Apr!R18+May!Q18+June!Q18</f>
        <v>0</v>
      </c>
      <c r="R18" s="11">
        <f>+Apr!S18+May!R18+June!R18</f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78">
        <f>+Apr!C19+May!C19+June!C19</f>
        <v>0</v>
      </c>
      <c r="D19" s="20">
        <f>+Apr!D19+May!D19+June!D19</f>
        <v>0</v>
      </c>
      <c r="E19" s="20">
        <f>+Apr!E19+May!E19+June!E19</f>
        <v>0</v>
      </c>
      <c r="F19" s="20">
        <f>+Apr!F19+May!F19+June!F19</f>
        <v>0</v>
      </c>
      <c r="G19" s="20">
        <f>+Apr!G19+May!G19+June!G19</f>
        <v>0</v>
      </c>
      <c r="H19" s="20">
        <f>+Apr!H19+May!H19+June!H19</f>
        <v>0</v>
      </c>
      <c r="I19" s="20">
        <f>+Apr!J19+May!I19+June!I19</f>
        <v>0</v>
      </c>
      <c r="J19" s="20">
        <f>+Apr!K19+May!J19+June!J19</f>
        <v>0</v>
      </c>
      <c r="K19" s="20">
        <f>+Apr!L19+May!K19+June!K19</f>
        <v>0</v>
      </c>
      <c r="L19" s="20">
        <f>+Apr!M19+May!L19+June!L19</f>
        <v>0</v>
      </c>
      <c r="M19" s="20">
        <f>+Apr!N19+May!M19+June!M19</f>
        <v>0</v>
      </c>
      <c r="N19" s="20">
        <f>+Apr!O19+May!N19+June!N19</f>
        <v>0</v>
      </c>
      <c r="O19" s="20">
        <f>+Apr!P19+May!O19+June!O19</f>
        <v>0</v>
      </c>
      <c r="P19" s="20">
        <f>+Apr!Q19+May!P19+June!P19</f>
        <v>0</v>
      </c>
      <c r="Q19" s="20">
        <f>+Apr!R19+May!Q19+June!Q19</f>
        <v>0</v>
      </c>
      <c r="R19" s="11">
        <f>+Apr!S19+May!R19+June!R19</f>
        <v>0</v>
      </c>
      <c r="S19" s="24">
        <f>SUM(C19:R19)</f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2">
      <c r="A20" s="220" t="s">
        <v>41</v>
      </c>
      <c r="B20" s="221">
        <v>240190</v>
      </c>
      <c r="C20" s="78">
        <f>+Apr!C20+May!C20+June!C20</f>
        <v>750</v>
      </c>
      <c r="D20" s="20">
        <f>+Apr!D20+May!D20+June!D20</f>
        <v>0</v>
      </c>
      <c r="E20" s="20">
        <f>+Apr!E20+May!E20+June!E20</f>
        <v>0</v>
      </c>
      <c r="F20" s="20">
        <f>+Apr!F20+May!F20+June!F20</f>
        <v>0</v>
      </c>
      <c r="G20" s="20">
        <f>+Apr!G20+May!G20+June!G20</f>
        <v>0</v>
      </c>
      <c r="H20" s="20">
        <f>+Apr!H20+May!H20+June!H20</f>
        <v>0</v>
      </c>
      <c r="I20" s="20">
        <f>+Apr!J20+May!I20+June!I20</f>
        <v>0</v>
      </c>
      <c r="J20" s="20">
        <f>+Apr!K20+May!J20+June!J20</f>
        <v>0</v>
      </c>
      <c r="K20" s="20">
        <f>+Apr!L20+May!K20+June!K20</f>
        <v>0</v>
      </c>
      <c r="L20" s="20">
        <f>+Apr!M20+May!L20+June!L20</f>
        <v>0</v>
      </c>
      <c r="M20" s="20">
        <f>+Apr!N20+May!M20+June!M20</f>
        <v>0</v>
      </c>
      <c r="N20" s="20">
        <f>+Apr!O20+May!N20+June!N20</f>
        <v>0</v>
      </c>
      <c r="O20" s="20">
        <f>+Apr!P20+May!O20+June!O20</f>
        <v>0</v>
      </c>
      <c r="P20" s="20">
        <f>+Apr!Q20+May!P20+June!P20</f>
        <v>0</v>
      </c>
      <c r="Q20" s="20">
        <f>+Apr!R20+May!Q20+June!Q20</f>
        <v>0</v>
      </c>
      <c r="R20" s="11">
        <f>+Apr!S20+May!R20+June!R20</f>
        <v>0</v>
      </c>
      <c r="S20" s="24">
        <f t="shared" si="0"/>
        <v>750</v>
      </c>
      <c r="T20" s="7"/>
      <c r="U20" s="67">
        <f t="shared" si="3"/>
        <v>630</v>
      </c>
      <c r="V20" s="68">
        <f t="shared" si="4"/>
        <v>120</v>
      </c>
      <c r="W20" s="44">
        <f t="shared" si="5"/>
        <v>750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f>+Apr!C21+May!C21+June!C21</f>
        <v>0</v>
      </c>
      <c r="D21" s="20">
        <f>+Apr!D21+May!D21+June!D21</f>
        <v>0</v>
      </c>
      <c r="E21" s="20">
        <f>+Apr!E21+May!E21+June!E21</f>
        <v>0</v>
      </c>
      <c r="F21" s="20">
        <f>+Apr!F21+May!F21+June!F21</f>
        <v>0</v>
      </c>
      <c r="G21" s="20">
        <f>+Apr!G21+May!G21+June!G21</f>
        <v>0</v>
      </c>
      <c r="H21" s="20">
        <f>+Apr!H21+May!H21+June!H21</f>
        <v>0</v>
      </c>
      <c r="I21" s="20">
        <f>+Apr!J21+May!I21+June!I21</f>
        <v>0</v>
      </c>
      <c r="J21" s="20">
        <f>+Apr!K21+May!J21+June!J21</f>
        <v>0</v>
      </c>
      <c r="K21" s="20">
        <f>+Apr!L21+May!K21+June!K21</f>
        <v>0</v>
      </c>
      <c r="L21" s="20">
        <f>+Apr!M21+May!L21+June!L21</f>
        <v>0</v>
      </c>
      <c r="M21" s="20">
        <f>+Apr!N21+May!M21+June!M21</f>
        <v>0</v>
      </c>
      <c r="N21" s="20">
        <f>+Apr!O21+May!N21+June!N21</f>
        <v>0</v>
      </c>
      <c r="O21" s="20">
        <f>+Apr!P21+May!O21+June!O21</f>
        <v>0</v>
      </c>
      <c r="P21" s="20">
        <f>+Apr!Q21+May!P21+June!P21</f>
        <v>0</v>
      </c>
      <c r="Q21" s="20">
        <f>+Apr!R21+May!Q21+June!Q21</f>
        <v>0</v>
      </c>
      <c r="R21" s="11">
        <f>+Apr!S21+May!R21+June!R21</f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f>+Apr!C22+May!C22+June!C22</f>
        <v>0</v>
      </c>
      <c r="D22" s="20">
        <f>+Apr!D22+May!D22+June!D22</f>
        <v>0</v>
      </c>
      <c r="E22" s="20">
        <f>+Apr!E22+May!E22+June!E22</f>
        <v>0</v>
      </c>
      <c r="F22" s="20">
        <f>+Apr!F22+May!F22+June!F22</f>
        <v>0</v>
      </c>
      <c r="G22" s="20">
        <f>+Apr!G22+May!G22+June!G22</f>
        <v>0</v>
      </c>
      <c r="H22" s="20">
        <f>+Apr!H22+May!H22+June!H22</f>
        <v>0</v>
      </c>
      <c r="I22" s="20">
        <f>+Apr!J22+May!I22+June!I22</f>
        <v>0</v>
      </c>
      <c r="J22" s="20">
        <f>+Apr!K22+May!J22+June!J22</f>
        <v>0</v>
      </c>
      <c r="K22" s="20">
        <f>+Apr!L22+May!K22+June!K22</f>
        <v>0</v>
      </c>
      <c r="L22" s="20">
        <f>+Apr!M22+May!L22+June!L22</f>
        <v>0</v>
      </c>
      <c r="M22" s="20">
        <f>+Apr!N22+May!M22+June!M22</f>
        <v>0</v>
      </c>
      <c r="N22" s="20">
        <f>+Apr!O22+May!N22+June!N22</f>
        <v>0</v>
      </c>
      <c r="O22" s="20">
        <f>+Apr!P22+May!O22+June!O22</f>
        <v>0</v>
      </c>
      <c r="P22" s="20">
        <f>+Apr!Q22+May!P22+June!P22</f>
        <v>0</v>
      </c>
      <c r="Q22" s="20">
        <f>+Apr!R22+May!Q22+June!Q22</f>
        <v>0</v>
      </c>
      <c r="R22" s="11">
        <f>+Apr!S22+May!R22+June!R22</f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f>+Apr!C23+May!C23+June!C23</f>
        <v>0</v>
      </c>
      <c r="D23" s="20">
        <f>+Apr!D23+May!D23+June!D23</f>
        <v>0</v>
      </c>
      <c r="E23" s="20">
        <f>+Apr!E23+May!E23+June!E23</f>
        <v>0</v>
      </c>
      <c r="F23" s="20">
        <f>+Apr!F23+May!F23+June!F23</f>
        <v>0</v>
      </c>
      <c r="G23" s="20">
        <f>+Apr!G23+May!G23+June!G23</f>
        <v>0</v>
      </c>
      <c r="H23" s="20">
        <f>+Apr!H23+May!H23+June!H23</f>
        <v>0</v>
      </c>
      <c r="I23" s="20">
        <f>+Apr!J23+May!I23+June!I23</f>
        <v>0</v>
      </c>
      <c r="J23" s="20">
        <f>+Apr!K23+May!J23+June!J23</f>
        <v>0</v>
      </c>
      <c r="K23" s="20">
        <f>+Apr!L23+May!K23+June!K23</f>
        <v>0</v>
      </c>
      <c r="L23" s="20">
        <f>+Apr!M23+May!L23+June!L23</f>
        <v>0</v>
      </c>
      <c r="M23" s="20">
        <f>+Apr!N23+May!M23+June!M23</f>
        <v>0</v>
      </c>
      <c r="N23" s="20">
        <f>+Apr!O23+May!N23+June!N23</f>
        <v>0</v>
      </c>
      <c r="O23" s="20">
        <f>+Apr!P23+May!O23+June!O23</f>
        <v>0</v>
      </c>
      <c r="P23" s="20">
        <f>+Apr!Q23+May!P23+June!P23</f>
        <v>0</v>
      </c>
      <c r="Q23" s="20">
        <f>+Apr!R23+May!Q23+June!Q23</f>
        <v>0</v>
      </c>
      <c r="R23" s="11">
        <f>+Apr!S23+May!R23+June!R23</f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f>+Apr!C24+May!C24+June!C24</f>
        <v>0</v>
      </c>
      <c r="D24" s="20">
        <f>+Apr!D24+May!D24+June!D24</f>
        <v>0</v>
      </c>
      <c r="E24" s="20">
        <f>+Apr!E24+May!E24+June!E24</f>
        <v>0</v>
      </c>
      <c r="F24" s="20">
        <f>+Apr!F24+May!F24+June!F24</f>
        <v>0</v>
      </c>
      <c r="G24" s="20">
        <f>+Apr!G24+May!G24+June!G24</f>
        <v>0</v>
      </c>
      <c r="H24" s="20">
        <f>+Apr!H24+May!H24+June!H24</f>
        <v>0</v>
      </c>
      <c r="I24" s="20">
        <f>+Apr!J24+May!I24+June!I24</f>
        <v>0</v>
      </c>
      <c r="J24" s="20">
        <f>+Apr!K24+May!J24+June!J24</f>
        <v>0</v>
      </c>
      <c r="K24" s="20">
        <f>+Apr!L24+May!K24+June!K24</f>
        <v>0</v>
      </c>
      <c r="L24" s="20">
        <f>+Apr!M24+May!L24+June!L24</f>
        <v>0</v>
      </c>
      <c r="M24" s="20">
        <f>+Apr!N24+May!M24+June!M24</f>
        <v>0</v>
      </c>
      <c r="N24" s="20">
        <f>+Apr!O24+May!N24+June!N24</f>
        <v>0</v>
      </c>
      <c r="O24" s="20">
        <f>+Apr!P24+May!O24+June!O24</f>
        <v>0</v>
      </c>
      <c r="P24" s="20">
        <f>+Apr!Q24+May!P24+June!P24</f>
        <v>0</v>
      </c>
      <c r="Q24" s="20">
        <f>+Apr!R24+May!Q24+June!Q24</f>
        <v>0</v>
      </c>
      <c r="R24" s="11">
        <f>+Apr!S24+May!R24+June!R24</f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78">
        <f>+Apr!C25+May!C25+June!C25</f>
        <v>1050</v>
      </c>
      <c r="D25" s="20">
        <f>+Apr!D25+May!D25+June!D25</f>
        <v>0</v>
      </c>
      <c r="E25" s="20">
        <f>+Apr!E25+May!E25+June!E25</f>
        <v>0</v>
      </c>
      <c r="F25" s="20">
        <f>+Apr!F25+May!F25+June!F25</f>
        <v>0</v>
      </c>
      <c r="G25" s="20">
        <f>+Apr!G25+May!G25+June!G25</f>
        <v>0</v>
      </c>
      <c r="H25" s="20">
        <f>+Apr!H25+May!H25+June!H25</f>
        <v>0</v>
      </c>
      <c r="I25" s="20">
        <f>+Apr!J25+May!I25+June!I25</f>
        <v>0</v>
      </c>
      <c r="J25" s="20">
        <f>+Apr!K25+May!J25+June!J25</f>
        <v>0</v>
      </c>
      <c r="K25" s="20">
        <f>+Apr!L25+May!K25+June!K25</f>
        <v>0</v>
      </c>
      <c r="L25" s="20">
        <f>+Apr!M25+May!L25+June!L25</f>
        <v>0</v>
      </c>
      <c r="M25" s="20">
        <f>+Apr!N25+May!M25+June!M25</f>
        <v>0</v>
      </c>
      <c r="N25" s="20">
        <f>+Apr!O25+May!N25+June!N25</f>
        <v>0</v>
      </c>
      <c r="O25" s="20">
        <f>+Apr!P25+May!O25+June!O25</f>
        <v>0</v>
      </c>
      <c r="P25" s="20">
        <f>+Apr!Q25+May!P25+June!P25</f>
        <v>0</v>
      </c>
      <c r="Q25" s="20">
        <f>+Apr!R25+May!Q25+June!Q25</f>
        <v>0</v>
      </c>
      <c r="R25" s="11">
        <f>+Apr!S25+May!R25+June!R25</f>
        <v>0</v>
      </c>
      <c r="S25" s="24">
        <f t="shared" si="0"/>
        <v>1050</v>
      </c>
      <c r="T25" s="7"/>
      <c r="U25" s="67">
        <f t="shared" si="3"/>
        <v>882</v>
      </c>
      <c r="V25" s="68">
        <f t="shared" si="4"/>
        <v>168</v>
      </c>
      <c r="W25" s="44">
        <f t="shared" si="5"/>
        <v>1050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f>+Apr!C26+May!C26+June!C26</f>
        <v>0</v>
      </c>
      <c r="D26" s="20">
        <f>+Apr!D26+May!D26+June!D26</f>
        <v>0</v>
      </c>
      <c r="E26" s="20">
        <f>+Apr!E26+May!E26+June!E26</f>
        <v>0</v>
      </c>
      <c r="F26" s="20">
        <f>+Apr!F26+May!F26+June!F26</f>
        <v>0</v>
      </c>
      <c r="G26" s="20">
        <f>+Apr!G26+May!G26+June!G26</f>
        <v>82</v>
      </c>
      <c r="H26" s="20">
        <f>+Apr!H26+May!H26+June!H26</f>
        <v>0</v>
      </c>
      <c r="I26" s="20">
        <f>+Apr!J26+May!I26+June!I26</f>
        <v>0</v>
      </c>
      <c r="J26" s="20">
        <f>+Apr!K26+May!J26+June!J26</f>
        <v>0</v>
      </c>
      <c r="K26" s="20">
        <f>+Apr!L26+May!K26+June!K26</f>
        <v>0</v>
      </c>
      <c r="L26" s="20">
        <f>+Apr!M26+May!L26+June!L26</f>
        <v>0</v>
      </c>
      <c r="M26" s="20">
        <f>+Apr!N26+May!M26+June!M26</f>
        <v>0</v>
      </c>
      <c r="N26" s="20">
        <f>+Apr!O26+May!N26+June!N26</f>
        <v>0</v>
      </c>
      <c r="O26" s="20">
        <f>+Apr!P26+May!O26+June!O26</f>
        <v>0</v>
      </c>
      <c r="P26" s="20">
        <f>+Apr!Q26+May!P26+June!P26</f>
        <v>0</v>
      </c>
      <c r="Q26" s="20">
        <f>+Apr!R26+May!Q26+June!Q26</f>
        <v>0</v>
      </c>
      <c r="R26" s="11">
        <f>+Apr!S26+May!R26+June!R26</f>
        <v>0</v>
      </c>
      <c r="S26" s="24">
        <f t="shared" si="0"/>
        <v>82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41</v>
      </c>
      <c r="AJ26" s="59">
        <f t="shared" si="2"/>
        <v>41</v>
      </c>
      <c r="AK26" s="60">
        <f t="shared" si="6"/>
        <v>82</v>
      </c>
      <c r="AL26" s="5"/>
    </row>
    <row r="27" spans="1:38" x14ac:dyDescent="0.2">
      <c r="A27" s="220" t="s">
        <v>48</v>
      </c>
      <c r="B27" s="221">
        <v>241160</v>
      </c>
      <c r="C27" s="78">
        <f>+Apr!C27+May!C27+June!C27</f>
        <v>0</v>
      </c>
      <c r="D27" s="20">
        <f>+Apr!D27+May!D27+June!D27</f>
        <v>0</v>
      </c>
      <c r="E27" s="20">
        <f>+Apr!E27+May!E27+June!E27</f>
        <v>0</v>
      </c>
      <c r="F27" s="20">
        <f>+Apr!F27+May!F27+June!F27</f>
        <v>0</v>
      </c>
      <c r="G27" s="20">
        <f>+Apr!G27+May!G27+June!G27</f>
        <v>0</v>
      </c>
      <c r="H27" s="20">
        <f>+Apr!H27+May!H27+June!H27</f>
        <v>0</v>
      </c>
      <c r="I27" s="20">
        <f>+Apr!J27+May!I27+June!I27</f>
        <v>0</v>
      </c>
      <c r="J27" s="20">
        <f>+Apr!K27+May!J27+June!J27</f>
        <v>0</v>
      </c>
      <c r="K27" s="20">
        <f>+Apr!L27+May!K27+June!K27</f>
        <v>0</v>
      </c>
      <c r="L27" s="20">
        <f>+Apr!M27+May!L27+June!L27</f>
        <v>0</v>
      </c>
      <c r="M27" s="20">
        <f>+Apr!N27+May!M27+June!M27</f>
        <v>0</v>
      </c>
      <c r="N27" s="20">
        <f>+Apr!O27+May!N27+June!N27</f>
        <v>0</v>
      </c>
      <c r="O27" s="20">
        <f>+Apr!P27+May!O27+June!O27</f>
        <v>0</v>
      </c>
      <c r="P27" s="20">
        <f>+Apr!Q27+May!P27+June!P27</f>
        <v>0</v>
      </c>
      <c r="Q27" s="20">
        <f>+Apr!R27+May!Q27+June!Q27</f>
        <v>0</v>
      </c>
      <c r="R27" s="11">
        <f>+Apr!S27+May!R27+June!R27</f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f>+Apr!C28+May!C28+June!C28</f>
        <v>0</v>
      </c>
      <c r="D28" s="20">
        <f>+Apr!D28+May!D28+June!D28</f>
        <v>0</v>
      </c>
      <c r="E28" s="20">
        <f>+Apr!E28+May!E28+June!E28</f>
        <v>0</v>
      </c>
      <c r="F28" s="20">
        <f>+Apr!F28+May!F28+June!F28</f>
        <v>0</v>
      </c>
      <c r="G28" s="20">
        <f>+Apr!G28+May!G28+June!G28</f>
        <v>0</v>
      </c>
      <c r="H28" s="20">
        <f>+Apr!H28+May!H28+June!H28</f>
        <v>0</v>
      </c>
      <c r="I28" s="20">
        <f>+Apr!J28+May!I28+June!I28</f>
        <v>0</v>
      </c>
      <c r="J28" s="20">
        <f>+Apr!K28+May!J28+June!J28</f>
        <v>0</v>
      </c>
      <c r="K28" s="20">
        <f>+Apr!L28+May!K28+June!K28</f>
        <v>0</v>
      </c>
      <c r="L28" s="20">
        <f>+Apr!M28+May!L28+June!L28</f>
        <v>0</v>
      </c>
      <c r="M28" s="20">
        <f>+Apr!N28+May!M28+June!M28</f>
        <v>0</v>
      </c>
      <c r="N28" s="20">
        <f>+Apr!O28+May!N28+June!N28</f>
        <v>0</v>
      </c>
      <c r="O28" s="20">
        <f>+Apr!P28+May!O28+June!O28</f>
        <v>0</v>
      </c>
      <c r="P28" s="20">
        <f>+Apr!Q28+May!P28+June!P28</f>
        <v>0</v>
      </c>
      <c r="Q28" s="20">
        <f>+Apr!R28+May!Q28+June!Q28</f>
        <v>0</v>
      </c>
      <c r="R28" s="11">
        <f>+Apr!S28+May!R28+June!R28</f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78">
        <f>+Apr!C29+May!C29+June!C29</f>
        <v>312.5</v>
      </c>
      <c r="D29" s="20">
        <f>+Apr!D29+May!D29+June!D29</f>
        <v>0</v>
      </c>
      <c r="E29" s="20">
        <f>+Apr!E29+May!E29+June!E29</f>
        <v>288</v>
      </c>
      <c r="F29" s="20">
        <f>+Apr!F29+May!F29+June!F29</f>
        <v>0</v>
      </c>
      <c r="G29" s="20">
        <f>+Apr!G29+May!G29+June!G29</f>
        <v>0</v>
      </c>
      <c r="H29" s="20">
        <f>+Apr!H29+May!H29+June!H29</f>
        <v>0</v>
      </c>
      <c r="I29" s="20">
        <f>+Apr!J29+May!I29+June!I29</f>
        <v>0</v>
      </c>
      <c r="J29" s="20">
        <f>+Apr!K29+May!J29+June!J29</f>
        <v>0</v>
      </c>
      <c r="K29" s="20">
        <f>+Apr!L29+May!K29+June!K29</f>
        <v>0</v>
      </c>
      <c r="L29" s="20">
        <f>+Apr!M29+May!L29+June!L29</f>
        <v>0</v>
      </c>
      <c r="M29" s="20">
        <f>+Apr!N29+May!M29+June!M29</f>
        <v>0</v>
      </c>
      <c r="N29" s="20">
        <f>+Apr!O29+May!N29+June!N29</f>
        <v>0</v>
      </c>
      <c r="O29" s="20">
        <f>+Apr!P29+May!O29+June!O29</f>
        <v>0</v>
      </c>
      <c r="P29" s="20">
        <f>+Apr!Q29+May!P29+June!P29</f>
        <v>0</v>
      </c>
      <c r="Q29" s="20">
        <f>+Apr!R29+May!Q29+June!Q29</f>
        <v>0</v>
      </c>
      <c r="R29" s="11">
        <f>+Apr!S29+May!R29+June!R29</f>
        <v>0</v>
      </c>
      <c r="S29" s="24">
        <f t="shared" si="0"/>
        <v>600.5</v>
      </c>
      <c r="T29" s="7"/>
      <c r="U29" s="67">
        <f t="shared" si="3"/>
        <v>262.5</v>
      </c>
      <c r="V29" s="68">
        <f t="shared" si="4"/>
        <v>50</v>
      </c>
      <c r="W29" s="44">
        <f t="shared" si="5"/>
        <v>312.5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0</v>
      </c>
      <c r="AJ29" s="59">
        <f t="shared" si="2"/>
        <v>0</v>
      </c>
      <c r="AK29" s="60">
        <f t="shared" si="6"/>
        <v>0</v>
      </c>
      <c r="AL29" s="5"/>
    </row>
    <row r="30" spans="1:38" x14ac:dyDescent="0.2">
      <c r="A30" s="220" t="s">
        <v>51</v>
      </c>
      <c r="B30" s="221">
        <v>240390</v>
      </c>
      <c r="C30" s="78">
        <f>+Apr!C30+May!C30+June!C30</f>
        <v>1500</v>
      </c>
      <c r="D30" s="20">
        <f>+Apr!D30+May!D30+June!D30</f>
        <v>0</v>
      </c>
      <c r="E30" s="20">
        <f>+Apr!E30+May!E30+June!E30</f>
        <v>0</v>
      </c>
      <c r="F30" s="20">
        <f>+Apr!F30+May!F30+June!F30</f>
        <v>0</v>
      </c>
      <c r="G30" s="20">
        <f>+Apr!G30+May!G30+June!G30</f>
        <v>0</v>
      </c>
      <c r="H30" s="20">
        <f>+Apr!H30+May!H30+June!H30</f>
        <v>0</v>
      </c>
      <c r="I30" s="20">
        <f>+Apr!J30+May!I30+June!I30</f>
        <v>0</v>
      </c>
      <c r="J30" s="20">
        <f>+Apr!K30+May!J30+June!J30</f>
        <v>0</v>
      </c>
      <c r="K30" s="20">
        <f>+Apr!L30+May!K30+June!K30</f>
        <v>0</v>
      </c>
      <c r="L30" s="20">
        <f>+Apr!M30+May!L30+June!L30</f>
        <v>0</v>
      </c>
      <c r="M30" s="20">
        <f>+Apr!N30+May!M30+June!M30</f>
        <v>0</v>
      </c>
      <c r="N30" s="20">
        <f>+Apr!O30+May!N30+June!N30</f>
        <v>0</v>
      </c>
      <c r="O30" s="20">
        <f>+Apr!P30+May!O30+June!O30</f>
        <v>0</v>
      </c>
      <c r="P30" s="20">
        <f>+Apr!Q30+May!P30+June!P30</f>
        <v>0</v>
      </c>
      <c r="Q30" s="20">
        <f>+Apr!R30+May!Q30+June!Q30</f>
        <v>0</v>
      </c>
      <c r="R30" s="11">
        <f>+Apr!S30+May!R30+June!R30</f>
        <v>0</v>
      </c>
      <c r="S30" s="24">
        <f t="shared" si="0"/>
        <v>1500</v>
      </c>
      <c r="T30" s="7"/>
      <c r="U30" s="67">
        <f t="shared" si="3"/>
        <v>1260</v>
      </c>
      <c r="V30" s="68">
        <f t="shared" si="4"/>
        <v>240</v>
      </c>
      <c r="W30" s="44">
        <f t="shared" si="5"/>
        <v>1500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78">
        <f>+Apr!C31+May!C31+June!C31</f>
        <v>0</v>
      </c>
      <c r="D31" s="20">
        <f>+Apr!D31+May!D31+June!D31</f>
        <v>0</v>
      </c>
      <c r="E31" s="20">
        <f>+Apr!E31+May!E31+June!E31</f>
        <v>0</v>
      </c>
      <c r="F31" s="20">
        <f>+Apr!F31+May!F31+June!F31</f>
        <v>0</v>
      </c>
      <c r="G31" s="20">
        <f>+Apr!G31+May!G31+June!G31</f>
        <v>0</v>
      </c>
      <c r="H31" s="20">
        <f>+Apr!H31+May!H31+June!H31</f>
        <v>0</v>
      </c>
      <c r="I31" s="20">
        <f>+Apr!J31+May!I31+June!I31</f>
        <v>0</v>
      </c>
      <c r="J31" s="20">
        <f>+Apr!K31+May!J31+June!J31</f>
        <v>0</v>
      </c>
      <c r="K31" s="20">
        <f>+Apr!L31+May!K31+June!K31</f>
        <v>0</v>
      </c>
      <c r="L31" s="20">
        <f>+Apr!M31+May!L31+June!L31</f>
        <v>0</v>
      </c>
      <c r="M31" s="20">
        <f>+Apr!N31+May!M31+June!M31</f>
        <v>0</v>
      </c>
      <c r="N31" s="20">
        <f>+Apr!O31+May!N31+June!N31</f>
        <v>0</v>
      </c>
      <c r="O31" s="20">
        <f>+Apr!P31+May!O31+June!O31</f>
        <v>0</v>
      </c>
      <c r="P31" s="20">
        <f>+Apr!Q31+May!P31+June!P31</f>
        <v>0</v>
      </c>
      <c r="Q31" s="20">
        <f>+Apr!R31+May!Q31+June!Q31</f>
        <v>0</v>
      </c>
      <c r="R31" s="11">
        <f>+Apr!S31+May!R31+June!R31</f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x14ac:dyDescent="0.2">
      <c r="A32" s="220" t="s">
        <v>53</v>
      </c>
      <c r="B32" s="221">
        <v>240450</v>
      </c>
      <c r="C32" s="78">
        <f>+Apr!C32+May!C32+June!C32</f>
        <v>1875</v>
      </c>
      <c r="D32" s="20">
        <f>+Apr!D32+May!D32+June!D32</f>
        <v>0</v>
      </c>
      <c r="E32" s="20">
        <f>+Apr!E32+May!E32+June!E32</f>
        <v>45</v>
      </c>
      <c r="F32" s="20">
        <f>+Apr!F32+May!F32+June!F32</f>
        <v>0</v>
      </c>
      <c r="G32" s="20">
        <f>+Apr!G32+May!G32+June!G32</f>
        <v>0</v>
      </c>
      <c r="H32" s="20">
        <f>+Apr!H32+May!H32+June!H32</f>
        <v>0</v>
      </c>
      <c r="I32" s="20">
        <f>+Apr!J32+May!I32+June!I32</f>
        <v>0</v>
      </c>
      <c r="J32" s="20">
        <f>+Apr!K32+May!J32+June!J32</f>
        <v>0</v>
      </c>
      <c r="K32" s="20">
        <f>+Apr!L32+May!K32+June!K32</f>
        <v>0</v>
      </c>
      <c r="L32" s="20">
        <f>+Apr!M32+May!L32+June!L32</f>
        <v>0</v>
      </c>
      <c r="M32" s="20">
        <f>+Apr!N32+May!M32+June!M32</f>
        <v>0</v>
      </c>
      <c r="N32" s="20">
        <f>+Apr!O32+May!N32+June!N32</f>
        <v>0</v>
      </c>
      <c r="O32" s="20">
        <f>+Apr!P32+May!O32+June!O32</f>
        <v>0</v>
      </c>
      <c r="P32" s="20">
        <f>+Apr!Q32+May!P32+June!P32</f>
        <v>0</v>
      </c>
      <c r="Q32" s="20">
        <f>+Apr!R32+May!Q32+June!Q32</f>
        <v>0</v>
      </c>
      <c r="R32" s="11">
        <f>+Apr!S32+May!R32+June!R32</f>
        <v>0</v>
      </c>
      <c r="S32" s="24">
        <f t="shared" si="0"/>
        <v>1920</v>
      </c>
      <c r="T32" s="7"/>
      <c r="U32" s="67">
        <f t="shared" si="3"/>
        <v>1575</v>
      </c>
      <c r="V32" s="68">
        <f t="shared" si="4"/>
        <v>300</v>
      </c>
      <c r="W32" s="44">
        <f t="shared" si="5"/>
        <v>1875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78">
        <f>+Apr!C33+May!C33+June!C33</f>
        <v>2000.0099999999998</v>
      </c>
      <c r="D33" s="20">
        <f>+Apr!D33+May!D33+June!D33</f>
        <v>0</v>
      </c>
      <c r="E33" s="20">
        <f>+Apr!E33+May!E33+June!E33</f>
        <v>210</v>
      </c>
      <c r="F33" s="20">
        <f>+Apr!F33+May!F33+June!F33</f>
        <v>20</v>
      </c>
      <c r="G33" s="20">
        <f>+Apr!G33+May!G33+June!G33</f>
        <v>95</v>
      </c>
      <c r="H33" s="20">
        <f>+Apr!H33+May!H33+June!H33</f>
        <v>0</v>
      </c>
      <c r="I33" s="20">
        <f>+Apr!J33+May!I33+June!I33</f>
        <v>0</v>
      </c>
      <c r="J33" s="20">
        <f>+Apr!K33+May!J33+June!J33</f>
        <v>0</v>
      </c>
      <c r="K33" s="20">
        <f>+Apr!L33+May!K33+June!K33</f>
        <v>0</v>
      </c>
      <c r="L33" s="20">
        <f>+Apr!M33+May!L33+June!L33</f>
        <v>0</v>
      </c>
      <c r="M33" s="20">
        <f>+Apr!N33+May!M33+June!M33</f>
        <v>0</v>
      </c>
      <c r="N33" s="20">
        <f>+Apr!O33+May!N33+June!N33</f>
        <v>0</v>
      </c>
      <c r="O33" s="20">
        <f>+Apr!P33+May!O33+June!O33</f>
        <v>0</v>
      </c>
      <c r="P33" s="20">
        <f>+Apr!Q33+May!P33+June!P33</f>
        <v>0</v>
      </c>
      <c r="Q33" s="20">
        <f>+Apr!R33+May!Q33+June!Q33</f>
        <v>0</v>
      </c>
      <c r="R33" s="11">
        <f>+Apr!S33+May!R33+June!R33</f>
        <v>0</v>
      </c>
      <c r="S33" s="24">
        <f t="shared" si="0"/>
        <v>2325.0099999999998</v>
      </c>
      <c r="T33" s="7"/>
      <c r="U33" s="67">
        <f t="shared" si="3"/>
        <v>1680.0083999999997</v>
      </c>
      <c r="V33" s="68">
        <f t="shared" si="4"/>
        <v>320.0016</v>
      </c>
      <c r="W33" s="44">
        <f t="shared" si="5"/>
        <v>2000.0099999999998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47.5</v>
      </c>
      <c r="AJ33" s="59">
        <f t="shared" si="2"/>
        <v>47.5</v>
      </c>
      <c r="AK33" s="60">
        <f t="shared" si="6"/>
        <v>95</v>
      </c>
      <c r="AL33" s="5"/>
    </row>
    <row r="34" spans="1:40" x14ac:dyDescent="0.2">
      <c r="A34" s="220" t="s">
        <v>55</v>
      </c>
      <c r="B34" s="221">
        <v>240530</v>
      </c>
      <c r="C34" s="78">
        <f>+Apr!C34+May!C34+June!C34</f>
        <v>0</v>
      </c>
      <c r="D34" s="20">
        <f>+Apr!D34+May!D34+June!D34</f>
        <v>0</v>
      </c>
      <c r="E34" s="20">
        <f>+Apr!E34+May!E34+June!E34</f>
        <v>0</v>
      </c>
      <c r="F34" s="20">
        <f>+Apr!F34+May!F34+June!F34</f>
        <v>0</v>
      </c>
      <c r="G34" s="20">
        <f>+Apr!G34+May!G34+June!G34</f>
        <v>0</v>
      </c>
      <c r="H34" s="20">
        <f>+Apr!H34+May!H34+June!H34</f>
        <v>0</v>
      </c>
      <c r="I34" s="20">
        <f>+Apr!J34+May!I34+June!I34</f>
        <v>0</v>
      </c>
      <c r="J34" s="20">
        <f>+Apr!K34+May!J34+June!J34</f>
        <v>0</v>
      </c>
      <c r="K34" s="20">
        <f>+Apr!L34+May!K34+June!K34</f>
        <v>0</v>
      </c>
      <c r="L34" s="20">
        <f>+Apr!M34+May!L34+June!L34</f>
        <v>0</v>
      </c>
      <c r="M34" s="20">
        <f>+Apr!N34+May!M34+June!M34</f>
        <v>0</v>
      </c>
      <c r="N34" s="20">
        <f>+Apr!O34+May!N34+June!N34</f>
        <v>0</v>
      </c>
      <c r="O34" s="20">
        <f>+Apr!P34+May!O34+June!O34</f>
        <v>0</v>
      </c>
      <c r="P34" s="20">
        <f>+Apr!Q34+May!P34+June!P34</f>
        <v>0</v>
      </c>
      <c r="Q34" s="20">
        <f>+Apr!R34+May!Q34+June!Q34</f>
        <v>0</v>
      </c>
      <c r="R34" s="11">
        <f>+Apr!S34+May!R34+June!R34</f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f>+Apr!C35+May!C35+June!C35</f>
        <v>7250</v>
      </c>
      <c r="D35" s="20">
        <f>+Apr!D35+May!D35+June!D35</f>
        <v>0</v>
      </c>
      <c r="E35" s="20">
        <f>+Apr!E35+May!E35+June!E35</f>
        <v>1670.74</v>
      </c>
      <c r="F35" s="20">
        <f>+Apr!F35+May!F35+June!F35</f>
        <v>40</v>
      </c>
      <c r="G35" s="20">
        <f>+Apr!G35+May!G35+June!G35</f>
        <v>0</v>
      </c>
      <c r="H35" s="20">
        <f>+Apr!H35+May!H35+June!H35</f>
        <v>0</v>
      </c>
      <c r="I35" s="20">
        <f>+Apr!J35+May!I35+June!I35</f>
        <v>0</v>
      </c>
      <c r="J35" s="20">
        <f>+Apr!K35+May!J35+June!J35</f>
        <v>0</v>
      </c>
      <c r="K35" s="20">
        <f>+Apr!L35+May!K35+June!K35</f>
        <v>0</v>
      </c>
      <c r="L35" s="20">
        <f>+Apr!M35+May!L35+June!L35</f>
        <v>0</v>
      </c>
      <c r="M35" s="20">
        <f>+Apr!N35+May!M35+June!M35</f>
        <v>0</v>
      </c>
      <c r="N35" s="20">
        <f>+Apr!O35+May!N35+June!N35</f>
        <v>0</v>
      </c>
      <c r="O35" s="20">
        <f>+Apr!P35+May!O35+June!O35</f>
        <v>0</v>
      </c>
      <c r="P35" s="20">
        <f>+Apr!Q35+May!P35+June!P35</f>
        <v>10</v>
      </c>
      <c r="Q35" s="20">
        <f>+Apr!R35+May!Q35+June!Q35</f>
        <v>0</v>
      </c>
      <c r="R35" s="11">
        <f>+Apr!S35+May!R35+June!R35</f>
        <v>0</v>
      </c>
      <c r="S35" s="24">
        <f t="shared" si="0"/>
        <v>8970.74</v>
      </c>
      <c r="T35" s="7"/>
      <c r="U35" s="67">
        <f t="shared" si="3"/>
        <v>6090</v>
      </c>
      <c r="V35" s="68">
        <f t="shared" si="4"/>
        <v>1160</v>
      </c>
      <c r="W35" s="44">
        <f t="shared" si="5"/>
        <v>7250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</row>
    <row r="36" spans="1:40" x14ac:dyDescent="0.2">
      <c r="A36" s="220" t="s">
        <v>57</v>
      </c>
      <c r="B36" s="221">
        <v>241200</v>
      </c>
      <c r="C36" s="78">
        <f>+Apr!C36+May!C36+June!C36</f>
        <v>0</v>
      </c>
      <c r="D36" s="20">
        <f>+Apr!D36+May!D36+June!D36</f>
        <v>0</v>
      </c>
      <c r="E36" s="20">
        <f>+Apr!E36+May!E36+June!E36</f>
        <v>0</v>
      </c>
      <c r="F36" s="20">
        <f>+Apr!F36+May!F36+June!F36</f>
        <v>0</v>
      </c>
      <c r="G36" s="20">
        <f>+Apr!G36+May!G36+June!G36</f>
        <v>0</v>
      </c>
      <c r="H36" s="20">
        <f>+Apr!H36+May!H36+June!H36</f>
        <v>0</v>
      </c>
      <c r="I36" s="20">
        <f>+Apr!J36+May!I36+June!I36</f>
        <v>0</v>
      </c>
      <c r="J36" s="20">
        <f>+Apr!K36+May!J36+June!J36</f>
        <v>0</v>
      </c>
      <c r="K36" s="20">
        <f>+Apr!L36+May!K36+June!K36</f>
        <v>0</v>
      </c>
      <c r="L36" s="20">
        <f>+Apr!M36+May!L36+June!L36</f>
        <v>0</v>
      </c>
      <c r="M36" s="20">
        <f>+Apr!N36+May!M36+June!M36</f>
        <v>0</v>
      </c>
      <c r="N36" s="20">
        <f>+Apr!O36+May!N36+June!N36</f>
        <v>0</v>
      </c>
      <c r="O36" s="20">
        <f>+Apr!P36+May!O36+June!O36</f>
        <v>0</v>
      </c>
      <c r="P36" s="20">
        <f>+Apr!Q36+May!P36+June!P36</f>
        <v>0</v>
      </c>
      <c r="Q36" s="20">
        <f>+Apr!R36+May!Q36+June!Q36</f>
        <v>0</v>
      </c>
      <c r="R36" s="11">
        <f>+Apr!S36+May!R36+June!R36</f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78">
        <f>+Apr!C37+May!C37+June!C37</f>
        <v>0</v>
      </c>
      <c r="D37" s="20">
        <f>+Apr!D37+May!D37+June!D37</f>
        <v>0</v>
      </c>
      <c r="E37" s="20">
        <f>+Apr!E37+May!E37+June!E37</f>
        <v>0</v>
      </c>
      <c r="F37" s="20">
        <f>+Apr!F37+May!F37+June!F37</f>
        <v>0</v>
      </c>
      <c r="G37" s="20">
        <f>+Apr!G37+May!G37+June!G37</f>
        <v>0</v>
      </c>
      <c r="H37" s="20">
        <f>+Apr!H37+May!H37+June!H37</f>
        <v>0</v>
      </c>
      <c r="I37" s="20">
        <f>+Apr!J37+May!I37+June!I37</f>
        <v>0</v>
      </c>
      <c r="J37" s="20">
        <f>+Apr!K37+May!J37+June!J37</f>
        <v>0</v>
      </c>
      <c r="K37" s="20">
        <f>+Apr!L37+May!K37+June!K37</f>
        <v>0</v>
      </c>
      <c r="L37" s="20">
        <f>+Apr!M37+May!L37+June!L37</f>
        <v>0</v>
      </c>
      <c r="M37" s="20">
        <f>+Apr!N37+May!M37+June!M37</f>
        <v>0</v>
      </c>
      <c r="N37" s="20">
        <f>+Apr!O37+May!N37+June!N37</f>
        <v>0</v>
      </c>
      <c r="O37" s="20">
        <f>+Apr!P37+May!O37+June!O37</f>
        <v>0</v>
      </c>
      <c r="P37" s="20">
        <f>+Apr!Q37+May!P37+June!P37</f>
        <v>0</v>
      </c>
      <c r="Q37" s="20">
        <f>+Apr!R37+May!Q37+June!Q37</f>
        <v>0</v>
      </c>
      <c r="R37" s="11">
        <f>+Apr!S37+May!R37+June!R37</f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78">
        <f>+Apr!C38+May!C38+June!C38</f>
        <v>0</v>
      </c>
      <c r="D38" s="20">
        <f>+Apr!D38+May!D38+June!D38</f>
        <v>0</v>
      </c>
      <c r="E38" s="20">
        <f>+Apr!E38+May!E38+June!E38</f>
        <v>0</v>
      </c>
      <c r="F38" s="20">
        <f>+Apr!F38+May!F38+June!F38</f>
        <v>0</v>
      </c>
      <c r="G38" s="20">
        <f>+Apr!G38+May!G38+June!G38</f>
        <v>0</v>
      </c>
      <c r="H38" s="20">
        <f>+Apr!H38+May!H38+June!H38</f>
        <v>0</v>
      </c>
      <c r="I38" s="20">
        <f>+Apr!J38+May!I38+June!I38</f>
        <v>0</v>
      </c>
      <c r="J38" s="20">
        <f>+Apr!K38+May!J38+June!J38</f>
        <v>0</v>
      </c>
      <c r="K38" s="20">
        <f>+Apr!L38+May!K38+June!K38</f>
        <v>0</v>
      </c>
      <c r="L38" s="20">
        <f>+Apr!M38+May!L38+June!L38</f>
        <v>0</v>
      </c>
      <c r="M38" s="20">
        <f>+Apr!N38+May!M38+June!M38</f>
        <v>0</v>
      </c>
      <c r="N38" s="20">
        <f>+Apr!O38+May!N38+June!N38</f>
        <v>0</v>
      </c>
      <c r="O38" s="20">
        <f>+Apr!P38+May!O38+June!O38</f>
        <v>0</v>
      </c>
      <c r="P38" s="20">
        <f>+Apr!Q38+May!P38+June!P38</f>
        <v>0</v>
      </c>
      <c r="Q38" s="20">
        <f>+Apr!R38+May!Q38+June!Q38</f>
        <v>0</v>
      </c>
      <c r="R38" s="11">
        <f>+Apr!S38+May!R38+June!R38</f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idden="1" x14ac:dyDescent="0.2">
      <c r="A39" s="220" t="s">
        <v>60</v>
      </c>
      <c r="B39" s="221">
        <v>240610</v>
      </c>
      <c r="C39" s="78">
        <f>+Apr!C39+May!C39+June!C39</f>
        <v>7000</v>
      </c>
      <c r="D39" s="20">
        <f>+Apr!D39+May!D39+June!D39</f>
        <v>0</v>
      </c>
      <c r="E39" s="20">
        <f>+Apr!E39+May!E39+June!E39</f>
        <v>0</v>
      </c>
      <c r="F39" s="20">
        <f>+Apr!F39+May!F39+June!F39</f>
        <v>0</v>
      </c>
      <c r="G39" s="20">
        <f>+Apr!G39+May!G39+June!G39</f>
        <v>0</v>
      </c>
      <c r="H39" s="20">
        <f>+Apr!H39+May!H39+June!H39</f>
        <v>0</v>
      </c>
      <c r="I39" s="20">
        <f>+Apr!J39+May!I39+June!I39</f>
        <v>0</v>
      </c>
      <c r="J39" s="20">
        <f>+Apr!K39+May!J39+June!J39</f>
        <v>0</v>
      </c>
      <c r="K39" s="20">
        <f>+Apr!L39+May!K39+June!K39</f>
        <v>0</v>
      </c>
      <c r="L39" s="20">
        <f>+Apr!M39+May!L39+June!L39</f>
        <v>0</v>
      </c>
      <c r="M39" s="20">
        <f>+Apr!N39+May!M39+June!M39</f>
        <v>0</v>
      </c>
      <c r="N39" s="20">
        <f>+Apr!O39+May!N39+June!N39</f>
        <v>0</v>
      </c>
      <c r="O39" s="20">
        <f>+Apr!P39+May!O39+June!O39</f>
        <v>0</v>
      </c>
      <c r="P39" s="20">
        <f>+Apr!Q39+May!P39+June!P39</f>
        <v>0</v>
      </c>
      <c r="Q39" s="20">
        <f>+Apr!R39+May!Q39+June!Q39</f>
        <v>0</v>
      </c>
      <c r="R39" s="11">
        <f>+Apr!S39+May!R39+June!R39</f>
        <v>0</v>
      </c>
      <c r="S39" s="24">
        <f t="shared" ref="S39:S68" si="7">SUM(C39:R39)</f>
        <v>7000</v>
      </c>
      <c r="T39" s="7"/>
      <c r="U39" s="67">
        <f t="shared" si="3"/>
        <v>5880</v>
      </c>
      <c r="V39" s="68">
        <f t="shared" si="4"/>
        <v>1120</v>
      </c>
      <c r="W39" s="44">
        <f t="shared" si="5"/>
        <v>7000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ref="AI39:AI68" si="8">+G39*$AI$9</f>
        <v>0</v>
      </c>
      <c r="AJ39" s="59">
        <f t="shared" ref="AJ39:AJ68" si="9">+G39*$AJ$9</f>
        <v>0</v>
      </c>
      <c r="AK39" s="60">
        <f t="shared" si="6"/>
        <v>0</v>
      </c>
      <c r="AL39" s="3"/>
      <c r="AM39" s="3"/>
    </row>
    <row r="40" spans="1:40" hidden="1" x14ac:dyDescent="0.2">
      <c r="A40" s="220" t="s">
        <v>61</v>
      </c>
      <c r="B40" s="221">
        <v>241230</v>
      </c>
      <c r="C40" s="78">
        <f>+Apr!C40+May!C40+June!C40</f>
        <v>0</v>
      </c>
      <c r="D40" s="20">
        <f>+Apr!D40+May!D40+June!D40</f>
        <v>0</v>
      </c>
      <c r="E40" s="20">
        <f>+Apr!E40+May!E40+June!E40</f>
        <v>0</v>
      </c>
      <c r="F40" s="20">
        <f>+Apr!F40+May!F40+June!F40</f>
        <v>0</v>
      </c>
      <c r="G40" s="20">
        <f>+Apr!G40+May!G40+June!G40</f>
        <v>0</v>
      </c>
      <c r="H40" s="20">
        <f>+Apr!H40+May!H40+June!H40</f>
        <v>0</v>
      </c>
      <c r="I40" s="20">
        <f>+Apr!J40+May!I40+June!I40</f>
        <v>0</v>
      </c>
      <c r="J40" s="20">
        <f>+Apr!K40+May!J40+June!J40</f>
        <v>0</v>
      </c>
      <c r="K40" s="20">
        <f>+Apr!L40+May!K40+June!K40</f>
        <v>0</v>
      </c>
      <c r="L40" s="20">
        <f>+Apr!M40+May!L40+June!L40</f>
        <v>0</v>
      </c>
      <c r="M40" s="20">
        <f>+Apr!N40+May!M40+June!M40</f>
        <v>0</v>
      </c>
      <c r="N40" s="20">
        <f>+Apr!O40+May!N40+June!N40</f>
        <v>0</v>
      </c>
      <c r="O40" s="20">
        <f>+Apr!P40+May!O40+June!O40</f>
        <v>0</v>
      </c>
      <c r="P40" s="20">
        <f>+Apr!Q40+May!P40+June!P40</f>
        <v>0</v>
      </c>
      <c r="Q40" s="20">
        <f>+Apr!R40+May!Q40+June!Q40</f>
        <v>0</v>
      </c>
      <c r="R40" s="11">
        <f>+Apr!S40+May!R40+June!R40</f>
        <v>0</v>
      </c>
      <c r="S40" s="24">
        <f t="shared" si="7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8"/>
        <v>0</v>
      </c>
      <c r="AJ40" s="59">
        <f t="shared" si="9"/>
        <v>0</v>
      </c>
      <c r="AK40" s="60">
        <f t="shared" si="6"/>
        <v>0</v>
      </c>
      <c r="AL40" s="3"/>
      <c r="AM40" s="3"/>
    </row>
    <row r="41" spans="1:40" hidden="1" x14ac:dyDescent="0.2">
      <c r="A41" s="220" t="s">
        <v>62</v>
      </c>
      <c r="B41" s="221">
        <v>240630</v>
      </c>
      <c r="C41" s="78">
        <f>+Apr!C41+May!C41+June!C41</f>
        <v>0</v>
      </c>
      <c r="D41" s="20">
        <f>+Apr!D41+May!D41+June!D41</f>
        <v>0</v>
      </c>
      <c r="E41" s="20">
        <f>+Apr!E41+May!E41+June!E41</f>
        <v>235</v>
      </c>
      <c r="F41" s="20">
        <f>+Apr!F41+May!F41+June!F41</f>
        <v>0</v>
      </c>
      <c r="G41" s="20">
        <f>+Apr!G41+May!G41+June!G41</f>
        <v>295</v>
      </c>
      <c r="H41" s="20">
        <f>+Apr!H41+May!H41+June!H41</f>
        <v>0</v>
      </c>
      <c r="I41" s="20">
        <f>+Apr!J41+May!I41+June!I41</f>
        <v>0</v>
      </c>
      <c r="J41" s="20">
        <f>+Apr!K41+May!J41+June!J41</f>
        <v>0</v>
      </c>
      <c r="K41" s="20">
        <f>+Apr!L41+May!K41+June!K41</f>
        <v>0</v>
      </c>
      <c r="L41" s="20">
        <f>+Apr!M41+May!L41+June!L41</f>
        <v>0</v>
      </c>
      <c r="M41" s="20">
        <f>+Apr!N41+May!M41+June!M41</f>
        <v>0</v>
      </c>
      <c r="N41" s="20">
        <f>+Apr!O41+May!N41+June!N41</f>
        <v>0</v>
      </c>
      <c r="O41" s="20">
        <f>+Apr!P41+May!O41+June!O41</f>
        <v>0</v>
      </c>
      <c r="P41" s="20">
        <f>+Apr!Q41+May!P41+June!P41</f>
        <v>0</v>
      </c>
      <c r="Q41" s="20">
        <f>+Apr!R41+May!Q41+June!Q41</f>
        <v>0</v>
      </c>
      <c r="R41" s="11">
        <f>+Apr!S41+May!R41+June!R41</f>
        <v>0</v>
      </c>
      <c r="S41" s="24">
        <f t="shared" si="7"/>
        <v>530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8"/>
        <v>147.5</v>
      </c>
      <c r="AJ41" s="59">
        <f t="shared" si="9"/>
        <v>147.5</v>
      </c>
      <c r="AK41" s="60">
        <f t="shared" si="6"/>
        <v>295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f>+Apr!C42+May!C42+June!C42</f>
        <v>0</v>
      </c>
      <c r="D42" s="20">
        <f>+Apr!D42+May!D42+June!D42</f>
        <v>0</v>
      </c>
      <c r="E42" s="20">
        <f>+Apr!E42+May!E42+June!E42</f>
        <v>0</v>
      </c>
      <c r="F42" s="20">
        <f>+Apr!F42+May!F42+June!F42</f>
        <v>0</v>
      </c>
      <c r="G42" s="20">
        <f>+Apr!G42+May!G42+June!G42</f>
        <v>0</v>
      </c>
      <c r="H42" s="20">
        <f>+Apr!H42+May!H42+June!H42</f>
        <v>0</v>
      </c>
      <c r="I42" s="20">
        <f>+Apr!J42+May!I42+June!I42</f>
        <v>0</v>
      </c>
      <c r="J42" s="20">
        <f>+Apr!K42+May!J42+June!J42</f>
        <v>0</v>
      </c>
      <c r="K42" s="20">
        <f>+Apr!L42+May!K42+June!K42</f>
        <v>0</v>
      </c>
      <c r="L42" s="20">
        <f>+Apr!M42+May!L42+June!L42</f>
        <v>0</v>
      </c>
      <c r="M42" s="20">
        <f>+Apr!N42+May!M42+June!M42</f>
        <v>0</v>
      </c>
      <c r="N42" s="20">
        <f>+Apr!O42+May!N42+June!N42</f>
        <v>0</v>
      </c>
      <c r="O42" s="20">
        <f>+Apr!P42+May!O42+June!O42</f>
        <v>0</v>
      </c>
      <c r="P42" s="20">
        <f>+Apr!Q42+May!P42+June!P42</f>
        <v>0</v>
      </c>
      <c r="Q42" s="20">
        <f>+Apr!R42+May!Q42+June!Q42</f>
        <v>0</v>
      </c>
      <c r="R42" s="11">
        <f>+Apr!S42+May!R42+June!R42</f>
        <v>0</v>
      </c>
      <c r="S42" s="24">
        <f t="shared" si="7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8"/>
        <v>0</v>
      </c>
      <c r="AJ42" s="59">
        <f t="shared" si="9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f>+Apr!C43+May!C43+June!C43</f>
        <v>200</v>
      </c>
      <c r="D43" s="20">
        <f>+Apr!D43+May!D43+June!D43</f>
        <v>0</v>
      </c>
      <c r="E43" s="20">
        <f>+Apr!E43+May!E43+June!E43</f>
        <v>0</v>
      </c>
      <c r="F43" s="20">
        <f>+Apr!F43+May!F43+June!F43</f>
        <v>85</v>
      </c>
      <c r="G43" s="20">
        <f>+Apr!G43+May!G43+June!G43</f>
        <v>0</v>
      </c>
      <c r="H43" s="20">
        <f>+Apr!H43+May!H43+June!H43</f>
        <v>0</v>
      </c>
      <c r="I43" s="20">
        <f>+Apr!J43+May!I43+June!I43</f>
        <v>0</v>
      </c>
      <c r="J43" s="20">
        <f>+Apr!K43+May!J43+June!J43</f>
        <v>0</v>
      </c>
      <c r="K43" s="20">
        <f>+Apr!L43+May!K43+June!K43</f>
        <v>0</v>
      </c>
      <c r="L43" s="20">
        <f>+Apr!M43+May!L43+June!L43</f>
        <v>0</v>
      </c>
      <c r="M43" s="20">
        <f>+Apr!N43+May!M43+June!M43</f>
        <v>0</v>
      </c>
      <c r="N43" s="20">
        <f>+Apr!O43+May!N43+June!N43</f>
        <v>0</v>
      </c>
      <c r="O43" s="20">
        <f>+Apr!P43+May!O43+June!O43</f>
        <v>0</v>
      </c>
      <c r="P43" s="20">
        <f>+Apr!Q43+May!P43+June!P43</f>
        <v>0</v>
      </c>
      <c r="Q43" s="20">
        <f>+Apr!R43+May!Q43+June!Q43</f>
        <v>100</v>
      </c>
      <c r="R43" s="11">
        <f>+Apr!S43+May!R43+June!R43</f>
        <v>0</v>
      </c>
      <c r="S43" s="24">
        <f t="shared" si="7"/>
        <v>385</v>
      </c>
      <c r="T43" s="7"/>
      <c r="U43" s="67">
        <f t="shared" si="3"/>
        <v>168</v>
      </c>
      <c r="V43" s="68">
        <f t="shared" si="4"/>
        <v>32</v>
      </c>
      <c r="W43" s="44">
        <f t="shared" si="5"/>
        <v>200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8"/>
        <v>0</v>
      </c>
      <c r="AJ43" s="59">
        <f t="shared" si="9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78">
        <f>+Apr!C44+May!C44+June!C44</f>
        <v>0</v>
      </c>
      <c r="D44" s="20">
        <f>+Apr!D44+May!D44+June!D44</f>
        <v>0</v>
      </c>
      <c r="E44" s="20">
        <f>+Apr!E44+May!E44+June!E44</f>
        <v>0</v>
      </c>
      <c r="F44" s="20">
        <f>+Apr!F44+May!F44+June!F44</f>
        <v>0</v>
      </c>
      <c r="G44" s="20">
        <f>+Apr!G44+May!G44+June!G44</f>
        <v>0</v>
      </c>
      <c r="H44" s="20">
        <f>+Apr!H44+May!H44+June!H44</f>
        <v>0</v>
      </c>
      <c r="I44" s="20">
        <f>+Apr!J44+May!I44+June!I44</f>
        <v>0</v>
      </c>
      <c r="J44" s="20">
        <f>+Apr!K44+May!J44+June!J44</f>
        <v>0</v>
      </c>
      <c r="K44" s="20">
        <f>+Apr!L44+May!K44+June!K44</f>
        <v>0</v>
      </c>
      <c r="L44" s="20">
        <f>+Apr!M44+May!L44+June!L44</f>
        <v>0</v>
      </c>
      <c r="M44" s="20">
        <f>+Apr!N44+May!M44+June!M44</f>
        <v>0</v>
      </c>
      <c r="N44" s="20">
        <f>+Apr!O44+May!N44+June!N44</f>
        <v>0</v>
      </c>
      <c r="O44" s="20">
        <f>+Apr!P44+May!O44+June!O44</f>
        <v>0</v>
      </c>
      <c r="P44" s="20">
        <f>+Apr!Q44+May!P44+June!P44</f>
        <v>0</v>
      </c>
      <c r="Q44" s="20">
        <f>+Apr!R44+May!Q44+June!Q44</f>
        <v>0</v>
      </c>
      <c r="R44" s="11">
        <f>+Apr!S44+May!R44+June!R44</f>
        <v>0</v>
      </c>
      <c r="S44" s="24">
        <f t="shared" si="7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8"/>
        <v>0</v>
      </c>
      <c r="AJ44" s="59">
        <f t="shared" si="9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78">
        <f>+Apr!C45+May!C45+June!C45</f>
        <v>4500</v>
      </c>
      <c r="D45" s="20">
        <f>+Apr!D45+May!D45+June!D45</f>
        <v>0</v>
      </c>
      <c r="E45" s="20">
        <f>+Apr!E45+May!E45+June!E45</f>
        <v>350</v>
      </c>
      <c r="F45" s="20">
        <f>+Apr!F45+May!F45+June!F45</f>
        <v>0</v>
      </c>
      <c r="G45" s="20">
        <f>+Apr!G45+May!G45+June!G45</f>
        <v>0</v>
      </c>
      <c r="H45" s="20">
        <f>+Apr!H45+May!H45+June!H45</f>
        <v>0</v>
      </c>
      <c r="I45" s="20">
        <f>+Apr!J45+May!I45+June!I45</f>
        <v>0</v>
      </c>
      <c r="J45" s="20">
        <f>+Apr!K45+May!J45+June!J45</f>
        <v>0</v>
      </c>
      <c r="K45" s="20">
        <f>+Apr!L45+May!K45+June!K45</f>
        <v>0</v>
      </c>
      <c r="L45" s="20">
        <f>+Apr!M45+May!L45+June!L45</f>
        <v>0</v>
      </c>
      <c r="M45" s="20">
        <f>+Apr!N45+May!M45+June!M45</f>
        <v>0</v>
      </c>
      <c r="N45" s="20">
        <f>+Apr!O45+May!N45+June!N45</f>
        <v>0</v>
      </c>
      <c r="O45" s="20">
        <f>+Apr!P45+May!O45+June!O45</f>
        <v>0</v>
      </c>
      <c r="P45" s="20">
        <f>+Apr!Q45+May!P45+June!P45</f>
        <v>0</v>
      </c>
      <c r="Q45" s="20">
        <f>+Apr!R45+May!Q45+June!Q45</f>
        <v>0</v>
      </c>
      <c r="R45" s="11">
        <f>+Apr!S45+May!R45+June!R45</f>
        <v>1000</v>
      </c>
      <c r="S45" s="24">
        <f t="shared" si="7"/>
        <v>5850</v>
      </c>
      <c r="T45" s="7"/>
      <c r="U45" s="67">
        <f t="shared" si="3"/>
        <v>3780</v>
      </c>
      <c r="V45" s="68">
        <f t="shared" si="4"/>
        <v>720</v>
      </c>
      <c r="W45" s="44">
        <f t="shared" si="5"/>
        <v>4500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8"/>
        <v>0</v>
      </c>
      <c r="AJ45" s="59">
        <f t="shared" si="9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78">
        <f>+Apr!C46+May!C46+June!C46</f>
        <v>0</v>
      </c>
      <c r="D46" s="20">
        <f>+Apr!D46+May!D46+June!D46</f>
        <v>0</v>
      </c>
      <c r="E46" s="20">
        <f>+Apr!E46+May!E46+June!E46</f>
        <v>0</v>
      </c>
      <c r="F46" s="20">
        <f>+Apr!F46+May!F46+June!F46</f>
        <v>0</v>
      </c>
      <c r="G46" s="20">
        <f>+Apr!G46+May!G46+June!G46</f>
        <v>0</v>
      </c>
      <c r="H46" s="20">
        <f>+Apr!H46+May!H46+June!H46</f>
        <v>0</v>
      </c>
      <c r="I46" s="20">
        <f>+Apr!J46+May!I46+June!I46</f>
        <v>0</v>
      </c>
      <c r="J46" s="20">
        <f>+Apr!K46+May!J46+June!J46</f>
        <v>0</v>
      </c>
      <c r="K46" s="20">
        <f>+Apr!L46+May!K46+June!K46</f>
        <v>0</v>
      </c>
      <c r="L46" s="20">
        <f>+Apr!M46+May!L46+June!L46</f>
        <v>0</v>
      </c>
      <c r="M46" s="20">
        <f>+Apr!N46+May!M46+June!M46</f>
        <v>0</v>
      </c>
      <c r="N46" s="20">
        <f>+Apr!O46+May!N46+June!N46</f>
        <v>0</v>
      </c>
      <c r="O46" s="20">
        <f>+Apr!P46+May!O46+June!O46</f>
        <v>0</v>
      </c>
      <c r="P46" s="20">
        <f>+Apr!Q46+May!P46+June!P46</f>
        <v>0</v>
      </c>
      <c r="Q46" s="20">
        <f>+Apr!R46+May!Q46+June!Q46</f>
        <v>0</v>
      </c>
      <c r="R46" s="11">
        <f>+Apr!S46+May!R46+June!R46</f>
        <v>0</v>
      </c>
      <c r="S46" s="24">
        <f t="shared" si="7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8"/>
        <v>0</v>
      </c>
      <c r="AJ46" s="59">
        <f t="shared" si="9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>
        <f>+Apr!C47+May!C47+June!C47</f>
        <v>0</v>
      </c>
      <c r="D47" s="20">
        <f>+Apr!D47+May!D47+June!D47</f>
        <v>0</v>
      </c>
      <c r="E47" s="20">
        <f>+Apr!E47+May!E47+June!E47</f>
        <v>0</v>
      </c>
      <c r="F47" s="20">
        <f>+Apr!F47+May!F47+June!F47</f>
        <v>0</v>
      </c>
      <c r="G47" s="20">
        <f>+Apr!G47+May!G47+June!G47</f>
        <v>36</v>
      </c>
      <c r="H47" s="20">
        <f>+Apr!H47+May!H47+June!H47</f>
        <v>0</v>
      </c>
      <c r="I47" s="20">
        <f>+Apr!J47+May!I47+June!I47</f>
        <v>0</v>
      </c>
      <c r="J47" s="20">
        <f>+Apr!K47+May!J47+June!J47</f>
        <v>0</v>
      </c>
      <c r="K47" s="20">
        <f>+Apr!L47+May!K47+June!K47</f>
        <v>0</v>
      </c>
      <c r="L47" s="20">
        <f>+Apr!M47+May!L47+June!L47</f>
        <v>0</v>
      </c>
      <c r="M47" s="20">
        <f>+Apr!N47+May!M47+June!M47</f>
        <v>0</v>
      </c>
      <c r="N47" s="20">
        <f>+Apr!O47+May!N47+June!N47</f>
        <v>0</v>
      </c>
      <c r="O47" s="20">
        <f>+Apr!P47+May!O47+June!O47</f>
        <v>0</v>
      </c>
      <c r="P47" s="20">
        <f>+Apr!Q47+May!P47+June!P47</f>
        <v>0</v>
      </c>
      <c r="Q47" s="20">
        <f>+Apr!R47+May!Q47+June!Q47</f>
        <v>0</v>
      </c>
      <c r="R47" s="11">
        <f>+Apr!S47+May!R47+June!R47</f>
        <v>0</v>
      </c>
      <c r="S47" s="24">
        <f t="shared" si="7"/>
        <v>36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8"/>
        <v>18</v>
      </c>
      <c r="AJ47" s="59">
        <f t="shared" si="9"/>
        <v>18</v>
      </c>
      <c r="AK47" s="60">
        <f t="shared" si="6"/>
        <v>36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f>+Apr!C48+May!C48+June!C48</f>
        <v>3100</v>
      </c>
      <c r="D48" s="20">
        <f>+Apr!D48+May!D48+June!D48</f>
        <v>0</v>
      </c>
      <c r="E48" s="20">
        <f>+Apr!E48+May!E48+June!E48</f>
        <v>0</v>
      </c>
      <c r="F48" s="20">
        <f>+Apr!F48+May!F48+June!F48</f>
        <v>0</v>
      </c>
      <c r="G48" s="20">
        <f>+Apr!G48+May!G48+June!G48</f>
        <v>0</v>
      </c>
      <c r="H48" s="20">
        <f>+Apr!H48+May!H48+June!H48</f>
        <v>0</v>
      </c>
      <c r="I48" s="20">
        <f>+Apr!J48+May!I48+June!I48</f>
        <v>0</v>
      </c>
      <c r="J48" s="20">
        <f>+Apr!K48+May!J48+June!J48</f>
        <v>0</v>
      </c>
      <c r="K48" s="20">
        <f>+Apr!L48+May!K48+June!K48</f>
        <v>0</v>
      </c>
      <c r="L48" s="20">
        <f>+Apr!M48+May!L48+June!L48</f>
        <v>0</v>
      </c>
      <c r="M48" s="20">
        <f>+Apr!N48+May!M48+June!M48</f>
        <v>0</v>
      </c>
      <c r="N48" s="20">
        <f>+Apr!O48+May!N48+June!N48</f>
        <v>0</v>
      </c>
      <c r="O48" s="20">
        <f>+Apr!P48+May!O48+June!O48</f>
        <v>0</v>
      </c>
      <c r="P48" s="20">
        <f>+Apr!Q48+May!P48+June!P48</f>
        <v>0</v>
      </c>
      <c r="Q48" s="20">
        <f>+Apr!R48+May!Q48+June!Q48</f>
        <v>0</v>
      </c>
      <c r="R48" s="11">
        <f>+Apr!S48+May!R48+June!R48</f>
        <v>0</v>
      </c>
      <c r="S48" s="24">
        <f t="shared" si="7"/>
        <v>3100</v>
      </c>
      <c r="T48" s="7"/>
      <c r="U48" s="67">
        <f t="shared" si="3"/>
        <v>2604</v>
      </c>
      <c r="V48" s="68">
        <f t="shared" si="4"/>
        <v>496</v>
      </c>
      <c r="W48" s="44">
        <f t="shared" si="5"/>
        <v>3100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8"/>
        <v>0</v>
      </c>
      <c r="AJ48" s="59">
        <f t="shared" si="9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78">
        <f>+Apr!C49+May!C49+June!C49</f>
        <v>0</v>
      </c>
      <c r="D49" s="20">
        <f>+Apr!D49+May!D49+June!D49</f>
        <v>0</v>
      </c>
      <c r="E49" s="20">
        <f>+Apr!E49+May!E49+June!E49</f>
        <v>0</v>
      </c>
      <c r="F49" s="20">
        <f>+Apr!F49+May!F49+June!F49</f>
        <v>0</v>
      </c>
      <c r="G49" s="20">
        <f>+Apr!G49+May!G49+June!G49</f>
        <v>0</v>
      </c>
      <c r="H49" s="20">
        <f>+Apr!H49+May!H49+June!H49</f>
        <v>0</v>
      </c>
      <c r="I49" s="20">
        <f>+Apr!J49+May!I49+June!I49</f>
        <v>0</v>
      </c>
      <c r="J49" s="20">
        <f>+Apr!K49+May!J49+June!J49</f>
        <v>0</v>
      </c>
      <c r="K49" s="20">
        <f>+Apr!L49+May!K49+June!K49</f>
        <v>0</v>
      </c>
      <c r="L49" s="20">
        <f>+Apr!M49+May!L49+June!L49</f>
        <v>0</v>
      </c>
      <c r="M49" s="20">
        <f>+Apr!N49+May!M49+June!M49</f>
        <v>0</v>
      </c>
      <c r="N49" s="20">
        <f>+Apr!O49+May!N49+June!N49</f>
        <v>0</v>
      </c>
      <c r="O49" s="20">
        <f>+Apr!P49+May!O49+June!O49</f>
        <v>0</v>
      </c>
      <c r="P49" s="20">
        <f>+Apr!Q49+May!P49+June!P49</f>
        <v>0</v>
      </c>
      <c r="Q49" s="20">
        <f>+Apr!R49+May!Q49+June!Q49</f>
        <v>0</v>
      </c>
      <c r="R49" s="11">
        <f>+Apr!S49+May!R49+June!R49</f>
        <v>0</v>
      </c>
      <c r="S49" s="24">
        <f t="shared" si="7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8"/>
        <v>0</v>
      </c>
      <c r="AJ49" s="59">
        <f t="shared" si="9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f>+Apr!C50+May!C50+June!C50</f>
        <v>4293.58</v>
      </c>
      <c r="D50" s="20">
        <f>+Apr!D50+May!D50+June!D50</f>
        <v>0</v>
      </c>
      <c r="E50" s="20">
        <f>+Apr!E50+May!E50+June!E50</f>
        <v>0</v>
      </c>
      <c r="F50" s="20">
        <f>+Apr!F50+May!F50+June!F50</f>
        <v>0</v>
      </c>
      <c r="G50" s="20">
        <f>+Apr!G50+May!G50+June!G50</f>
        <v>0</v>
      </c>
      <c r="H50" s="20">
        <f>+Apr!H50+May!H50+June!H50</f>
        <v>0</v>
      </c>
      <c r="I50" s="20">
        <f>+Apr!J50+May!I50+June!I50</f>
        <v>0</v>
      </c>
      <c r="J50" s="20">
        <f>+Apr!K50+May!J50+June!J50</f>
        <v>0</v>
      </c>
      <c r="K50" s="20">
        <f>+Apr!L50+May!K50+June!K50</f>
        <v>0</v>
      </c>
      <c r="L50" s="20">
        <f>+Apr!M50+May!L50+June!L50</f>
        <v>0</v>
      </c>
      <c r="M50" s="20">
        <f>+Apr!N50+May!M50+June!M50</f>
        <v>0</v>
      </c>
      <c r="N50" s="20">
        <f>+Apr!O50+May!N50+June!N50</f>
        <v>0</v>
      </c>
      <c r="O50" s="20">
        <f>+Apr!P50+May!O50+June!O50</f>
        <v>0</v>
      </c>
      <c r="P50" s="20">
        <f>+Apr!Q50+May!P50+June!P50</f>
        <v>0</v>
      </c>
      <c r="Q50" s="20">
        <f>+Apr!R50+May!Q50+June!Q50</f>
        <v>0</v>
      </c>
      <c r="R50" s="11">
        <f>+Apr!S50+May!R50+June!R50</f>
        <v>0</v>
      </c>
      <c r="S50" s="24">
        <f t="shared" si="7"/>
        <v>4293.58</v>
      </c>
      <c r="T50" s="7"/>
      <c r="U50" s="67">
        <f t="shared" si="3"/>
        <v>3606.6071999999999</v>
      </c>
      <c r="V50" s="68">
        <f t="shared" si="4"/>
        <v>686.97280000000001</v>
      </c>
      <c r="W50" s="44">
        <f t="shared" si="5"/>
        <v>4293.58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8"/>
        <v>0</v>
      </c>
      <c r="AJ50" s="59">
        <f t="shared" si="9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f>+Apr!C51+May!C51+June!C51</f>
        <v>0</v>
      </c>
      <c r="D51" s="20">
        <f>+Apr!D51+May!D51+June!D51</f>
        <v>0</v>
      </c>
      <c r="E51" s="20">
        <f>+Apr!E51+May!E51+June!E51</f>
        <v>0</v>
      </c>
      <c r="F51" s="20">
        <f>+Apr!F51+May!F51+June!F51</f>
        <v>0</v>
      </c>
      <c r="G51" s="20">
        <f>+Apr!G51+May!G51+June!G51</f>
        <v>0</v>
      </c>
      <c r="H51" s="20">
        <f>+Apr!H51+May!H51+June!H51</f>
        <v>0</v>
      </c>
      <c r="I51" s="20">
        <f>+Apr!J51+May!I51+June!I51</f>
        <v>0</v>
      </c>
      <c r="J51" s="20">
        <f>+Apr!K51+May!J51+June!J51</f>
        <v>0</v>
      </c>
      <c r="K51" s="20">
        <f>+Apr!L51+May!K51+June!K51</f>
        <v>0</v>
      </c>
      <c r="L51" s="20">
        <f>+Apr!M51+May!L51+June!L51</f>
        <v>0</v>
      </c>
      <c r="M51" s="20">
        <f>+Apr!N51+May!M51+June!M51</f>
        <v>0</v>
      </c>
      <c r="N51" s="20">
        <f>+Apr!O51+May!N51+June!N51</f>
        <v>0</v>
      </c>
      <c r="O51" s="20">
        <f>+Apr!P51+May!O51+June!O51</f>
        <v>0</v>
      </c>
      <c r="P51" s="20">
        <f>+Apr!Q51+May!P51+June!P51</f>
        <v>0</v>
      </c>
      <c r="Q51" s="20">
        <f>+Apr!R51+May!Q51+June!Q51</f>
        <v>0</v>
      </c>
      <c r="R51" s="11">
        <f>+Apr!S51+May!R51+June!R51</f>
        <v>0</v>
      </c>
      <c r="S51" s="24">
        <f t="shared" si="7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8"/>
        <v>0</v>
      </c>
      <c r="AJ51" s="59">
        <f t="shared" si="9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78">
        <f>+Apr!C52+May!C52+June!C52</f>
        <v>2450</v>
      </c>
      <c r="D52" s="20">
        <f>+Apr!D52+May!D52+June!D52</f>
        <v>0</v>
      </c>
      <c r="E52" s="20">
        <f>+Apr!E52+May!E52+June!E52</f>
        <v>0</v>
      </c>
      <c r="F52" s="20">
        <f>+Apr!F52+May!F52+June!F52</f>
        <v>0</v>
      </c>
      <c r="G52" s="20">
        <f>+Apr!G52+May!G52+June!G52</f>
        <v>0</v>
      </c>
      <c r="H52" s="20">
        <f>+Apr!H52+May!H52+June!H52</f>
        <v>0</v>
      </c>
      <c r="I52" s="20">
        <f>+Apr!J52+May!I52+June!I52</f>
        <v>0</v>
      </c>
      <c r="J52" s="20">
        <f>+Apr!K52+May!J52+June!J52</f>
        <v>0</v>
      </c>
      <c r="K52" s="20">
        <f>+Apr!L52+May!K52+June!K52</f>
        <v>0</v>
      </c>
      <c r="L52" s="20">
        <f>+Apr!M52+May!L52+June!L52</f>
        <v>0</v>
      </c>
      <c r="M52" s="20">
        <f>+Apr!N52+May!M52+June!M52</f>
        <v>0</v>
      </c>
      <c r="N52" s="20">
        <f>+Apr!O52+May!N52+June!N52</f>
        <v>0</v>
      </c>
      <c r="O52" s="20">
        <f>+Apr!P52+May!O52+June!O52</f>
        <v>0</v>
      </c>
      <c r="P52" s="20">
        <f>+Apr!Q52+May!P52+June!P52</f>
        <v>0</v>
      </c>
      <c r="Q52" s="20">
        <f>+Apr!R52+May!Q52+June!Q52</f>
        <v>0</v>
      </c>
      <c r="R52" s="11">
        <f>+Apr!S52+May!R52+June!R52</f>
        <v>0</v>
      </c>
      <c r="S52" s="24">
        <f t="shared" si="7"/>
        <v>2450</v>
      </c>
      <c r="T52" s="7"/>
      <c r="U52" s="67">
        <f t="shared" si="3"/>
        <v>2058</v>
      </c>
      <c r="V52" s="68">
        <f t="shared" si="4"/>
        <v>392</v>
      </c>
      <c r="W52" s="44">
        <f t="shared" si="5"/>
        <v>2450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8"/>
        <v>0</v>
      </c>
      <c r="AJ52" s="59">
        <f t="shared" si="9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f>+Apr!C53+May!C53+June!C53</f>
        <v>3600</v>
      </c>
      <c r="D53" s="20">
        <f>+Apr!D53+May!D53+June!D53</f>
        <v>0</v>
      </c>
      <c r="E53" s="20">
        <f>+Apr!E53+May!E53+June!E53</f>
        <v>1866</v>
      </c>
      <c r="F53" s="20">
        <f>+Apr!F53+May!F53+June!F53</f>
        <v>0</v>
      </c>
      <c r="G53" s="20">
        <f>+Apr!G53+May!G53+June!G53</f>
        <v>0</v>
      </c>
      <c r="H53" s="20">
        <f>+Apr!H53+May!H53+June!H53</f>
        <v>0</v>
      </c>
      <c r="I53" s="20">
        <f>+Apr!J53+May!I53+June!I53</f>
        <v>0</v>
      </c>
      <c r="J53" s="20">
        <f>+Apr!K53+May!J53+June!J53</f>
        <v>0</v>
      </c>
      <c r="K53" s="20">
        <f>+Apr!L53+May!K53+June!K53</f>
        <v>0</v>
      </c>
      <c r="L53" s="20">
        <f>+Apr!M53+May!L53+June!L53</f>
        <v>0</v>
      </c>
      <c r="M53" s="20">
        <f>+Apr!N53+May!M53+June!M53</f>
        <v>0</v>
      </c>
      <c r="N53" s="20">
        <f>+Apr!O53+May!N53+June!N53</f>
        <v>0</v>
      </c>
      <c r="O53" s="20">
        <f>+Apr!P53+May!O53+June!O53</f>
        <v>0</v>
      </c>
      <c r="P53" s="20">
        <f>+Apr!Q53+May!P53+June!P53</f>
        <v>0</v>
      </c>
      <c r="Q53" s="20">
        <f>+Apr!R53+May!Q53+June!Q53</f>
        <v>0</v>
      </c>
      <c r="R53" s="11">
        <f>+Apr!S53+May!R53+June!R53</f>
        <v>0</v>
      </c>
      <c r="S53" s="24">
        <f t="shared" si="7"/>
        <v>5466</v>
      </c>
      <c r="T53" s="7"/>
      <c r="U53" s="67">
        <f t="shared" si="3"/>
        <v>3024</v>
      </c>
      <c r="V53" s="68">
        <f t="shared" si="4"/>
        <v>576</v>
      </c>
      <c r="W53" s="44">
        <f t="shared" si="5"/>
        <v>3600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8"/>
        <v>0</v>
      </c>
      <c r="AJ53" s="59">
        <f t="shared" si="9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f>+Apr!C54+May!C54+June!C54</f>
        <v>0</v>
      </c>
      <c r="D54" s="20">
        <f>+Apr!D54+May!D54+June!D54</f>
        <v>0</v>
      </c>
      <c r="E54" s="20">
        <f>+Apr!E54+May!E54+June!E54</f>
        <v>0</v>
      </c>
      <c r="F54" s="20">
        <f>+Apr!F54+May!F54+June!F54</f>
        <v>0</v>
      </c>
      <c r="G54" s="20">
        <f>+Apr!G54+May!G54+June!G54</f>
        <v>0</v>
      </c>
      <c r="H54" s="20">
        <f>+Apr!H54+May!H54+June!H54</f>
        <v>0</v>
      </c>
      <c r="I54" s="20">
        <f>+Apr!J54+May!I54+June!I54</f>
        <v>0</v>
      </c>
      <c r="J54" s="20">
        <f>+Apr!K54+May!J54+June!J54</f>
        <v>0</v>
      </c>
      <c r="K54" s="20">
        <f>+Apr!L54+May!K54+June!K54</f>
        <v>0</v>
      </c>
      <c r="L54" s="20">
        <f>+Apr!M54+May!L54+June!L54</f>
        <v>0</v>
      </c>
      <c r="M54" s="20">
        <f>+Apr!N54+May!M54+June!M54</f>
        <v>0</v>
      </c>
      <c r="N54" s="20">
        <f>+Apr!O54+May!N54+June!N54</f>
        <v>0</v>
      </c>
      <c r="O54" s="20">
        <f>+Apr!P54+May!O54+June!O54</f>
        <v>0</v>
      </c>
      <c r="P54" s="20">
        <f>+Apr!Q54+May!P54+June!P54</f>
        <v>0</v>
      </c>
      <c r="Q54" s="20">
        <f>+Apr!R54+May!Q54+June!Q54</f>
        <v>0</v>
      </c>
      <c r="R54" s="11">
        <f>+Apr!S54+May!R54+June!R54</f>
        <v>0</v>
      </c>
      <c r="S54" s="24">
        <f t="shared" si="7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8"/>
        <v>0</v>
      </c>
      <c r="AJ54" s="59">
        <f t="shared" si="9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f>+Apr!C55+May!C55+June!C55</f>
        <v>750</v>
      </c>
      <c r="D55" s="20">
        <f>+Apr!D55+May!D55+June!D55</f>
        <v>0</v>
      </c>
      <c r="E55" s="20">
        <f>+Apr!E55+May!E55+June!E55</f>
        <v>0</v>
      </c>
      <c r="F55" s="20">
        <f>+Apr!F55+May!F55+June!F55</f>
        <v>0</v>
      </c>
      <c r="G55" s="20">
        <f>+Apr!G55+May!G55+June!G55</f>
        <v>300</v>
      </c>
      <c r="H55" s="20">
        <f>+Apr!H55+May!H55+June!H55</f>
        <v>0</v>
      </c>
      <c r="I55" s="20">
        <f>+Apr!J55+May!I55+June!I55</f>
        <v>0</v>
      </c>
      <c r="J55" s="20">
        <f>+Apr!K55+May!J55+June!J55</f>
        <v>0</v>
      </c>
      <c r="K55" s="20">
        <f>+Apr!L55+May!K55+June!K55</f>
        <v>0</v>
      </c>
      <c r="L55" s="20">
        <f>+Apr!M55+May!L55+June!L55</f>
        <v>0</v>
      </c>
      <c r="M55" s="20">
        <f>+Apr!N55+May!M55+June!M55</f>
        <v>0</v>
      </c>
      <c r="N55" s="20">
        <f>+Apr!O55+May!N55+June!N55</f>
        <v>0</v>
      </c>
      <c r="O55" s="20">
        <f>+Apr!P55+May!O55+June!O55</f>
        <v>0</v>
      </c>
      <c r="P55" s="20">
        <f>+Apr!Q55+May!P55+June!P55</f>
        <v>0</v>
      </c>
      <c r="Q55" s="20">
        <f>+Apr!R55+May!Q55+June!Q55</f>
        <v>0</v>
      </c>
      <c r="R55" s="11">
        <f>+Apr!S55+May!R55+June!R55</f>
        <v>0</v>
      </c>
      <c r="S55" s="24">
        <f t="shared" si="7"/>
        <v>1050</v>
      </c>
      <c r="T55" s="7"/>
      <c r="U55" s="67">
        <f t="shared" si="3"/>
        <v>630</v>
      </c>
      <c r="V55" s="68">
        <f t="shared" si="4"/>
        <v>120</v>
      </c>
      <c r="W55" s="44">
        <f t="shared" si="5"/>
        <v>750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8"/>
        <v>150</v>
      </c>
      <c r="AJ55" s="59">
        <f t="shared" si="9"/>
        <v>150</v>
      </c>
      <c r="AK55" s="60">
        <f t="shared" si="6"/>
        <v>300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f>+Apr!C56+May!C56+June!C56</f>
        <v>100</v>
      </c>
      <c r="D56" s="20">
        <f>+Apr!D56+May!D56+June!D56</f>
        <v>0</v>
      </c>
      <c r="E56" s="20">
        <f>+Apr!E56+May!E56+June!E56</f>
        <v>0</v>
      </c>
      <c r="F56" s="20">
        <f>+Apr!F56+May!F56+June!F56</f>
        <v>0</v>
      </c>
      <c r="G56" s="20">
        <f>+Apr!G56+May!G56+June!G56</f>
        <v>0</v>
      </c>
      <c r="H56" s="20">
        <f>+Apr!H56+May!H56+June!H56</f>
        <v>0</v>
      </c>
      <c r="I56" s="20">
        <f>+Apr!J56+May!I56+June!I56</f>
        <v>0</v>
      </c>
      <c r="J56" s="20">
        <f>+Apr!K56+May!J56+June!J56</f>
        <v>0</v>
      </c>
      <c r="K56" s="20">
        <f>+Apr!L56+May!K56+June!K56</f>
        <v>0</v>
      </c>
      <c r="L56" s="20">
        <f>+Apr!M56+May!L56+June!L56</f>
        <v>0</v>
      </c>
      <c r="M56" s="20">
        <f>+Apr!N56+May!M56+June!M56</f>
        <v>0</v>
      </c>
      <c r="N56" s="20">
        <f>+Apr!O56+May!N56+June!N56</f>
        <v>0</v>
      </c>
      <c r="O56" s="20">
        <f>+Apr!P56+May!O56+June!O56</f>
        <v>0</v>
      </c>
      <c r="P56" s="20">
        <f>+Apr!Q56+May!P56+June!P56</f>
        <v>0</v>
      </c>
      <c r="Q56" s="20">
        <f>+Apr!R56+May!Q56+June!Q56</f>
        <v>0</v>
      </c>
      <c r="R56" s="11">
        <f>+Apr!S56+May!R56+June!R56</f>
        <v>0</v>
      </c>
      <c r="S56" s="24">
        <f t="shared" si="7"/>
        <v>100</v>
      </c>
      <c r="T56" s="7"/>
      <c r="U56" s="67">
        <f t="shared" si="3"/>
        <v>84</v>
      </c>
      <c r="V56" s="68">
        <f t="shared" si="4"/>
        <v>16</v>
      </c>
      <c r="W56" s="44">
        <f t="shared" si="5"/>
        <v>100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8"/>
        <v>0</v>
      </c>
      <c r="AJ56" s="59">
        <f t="shared" si="9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f>+Apr!C57+May!C57+June!C57</f>
        <v>1750</v>
      </c>
      <c r="D57" s="20">
        <f>+Apr!D57+May!D57+June!D57</f>
        <v>0</v>
      </c>
      <c r="E57" s="20">
        <f>+Apr!E57+May!E57+June!E57</f>
        <v>401</v>
      </c>
      <c r="F57" s="20">
        <f>+Apr!F57+May!F57+June!F57</f>
        <v>0</v>
      </c>
      <c r="G57" s="20">
        <f>+Apr!G57+May!G57+June!G57</f>
        <v>0</v>
      </c>
      <c r="H57" s="20">
        <f>+Apr!H57+May!H57+June!H57</f>
        <v>350</v>
      </c>
      <c r="I57" s="20">
        <f>+Apr!J57+May!I57+June!I57</f>
        <v>0</v>
      </c>
      <c r="J57" s="20">
        <f>+Apr!K57+May!J57+June!J57</f>
        <v>0</v>
      </c>
      <c r="K57" s="20">
        <f>+Apr!L57+May!K57+June!K57</f>
        <v>0</v>
      </c>
      <c r="L57" s="20">
        <f>+Apr!M57+May!L57+June!L57</f>
        <v>0</v>
      </c>
      <c r="M57" s="20">
        <f>+Apr!N57+May!M57+June!M57</f>
        <v>0</v>
      </c>
      <c r="N57" s="20">
        <f>+Apr!O57+May!N57+June!N57</f>
        <v>0</v>
      </c>
      <c r="O57" s="20">
        <f>+Apr!P57+May!O57+June!O57</f>
        <v>0</v>
      </c>
      <c r="P57" s="20">
        <f>+Apr!Q57+May!P57+June!P57</f>
        <v>0</v>
      </c>
      <c r="Q57" s="20">
        <f>+Apr!R57+May!Q57+June!Q57</f>
        <v>0</v>
      </c>
      <c r="R57" s="11">
        <f>+Apr!S57+May!R57+June!R57</f>
        <v>0</v>
      </c>
      <c r="S57" s="24">
        <f t="shared" si="7"/>
        <v>2501</v>
      </c>
      <c r="T57" s="7"/>
      <c r="U57" s="67">
        <f t="shared" si="3"/>
        <v>1470</v>
      </c>
      <c r="V57" s="68">
        <f t="shared" si="4"/>
        <v>280</v>
      </c>
      <c r="W57" s="44">
        <f t="shared" si="5"/>
        <v>1750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8"/>
        <v>0</v>
      </c>
      <c r="AJ57" s="59">
        <f t="shared" si="9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f>+Apr!C58+May!C58+June!C58</f>
        <v>1524</v>
      </c>
      <c r="D58" s="20">
        <f>+Apr!D58+May!D58+June!D58</f>
        <v>0</v>
      </c>
      <c r="E58" s="20">
        <f>+Apr!E58+May!E58+June!E58</f>
        <v>0</v>
      </c>
      <c r="F58" s="20">
        <f>+Apr!F58+May!F58+June!F58</f>
        <v>0</v>
      </c>
      <c r="G58" s="20">
        <f>+Apr!G58+May!G58+June!G58</f>
        <v>0</v>
      </c>
      <c r="H58" s="20">
        <f>+Apr!H58+May!H58+June!H58</f>
        <v>0</v>
      </c>
      <c r="I58" s="20">
        <f>+Apr!J58+May!I58+June!I58</f>
        <v>0</v>
      </c>
      <c r="J58" s="20">
        <f>+Apr!K58+May!J58+June!J58</f>
        <v>0</v>
      </c>
      <c r="K58" s="20">
        <f>+Apr!L58+May!K58+June!K58</f>
        <v>0</v>
      </c>
      <c r="L58" s="20">
        <f>+Apr!M58+May!L58+June!L58</f>
        <v>0</v>
      </c>
      <c r="M58" s="20">
        <f>+Apr!N58+May!M58+June!M58</f>
        <v>0</v>
      </c>
      <c r="N58" s="20">
        <f>+Apr!O58+May!N58+June!N58</f>
        <v>0</v>
      </c>
      <c r="O58" s="20">
        <f>+Apr!P58+May!O58+June!O58</f>
        <v>0</v>
      </c>
      <c r="P58" s="20">
        <f>+Apr!Q58+May!P58+June!P58</f>
        <v>0</v>
      </c>
      <c r="Q58" s="20">
        <f>+Apr!R58+May!Q58+June!Q58</f>
        <v>0</v>
      </c>
      <c r="R58" s="11">
        <f>+Apr!S58+May!R58+June!R58</f>
        <v>0</v>
      </c>
      <c r="S58" s="24">
        <f t="shared" si="7"/>
        <v>1524</v>
      </c>
      <c r="T58" s="7"/>
      <c r="U58" s="67">
        <f t="shared" si="3"/>
        <v>1280.1599999999999</v>
      </c>
      <c r="V58" s="68">
        <f t="shared" si="4"/>
        <v>243.84</v>
      </c>
      <c r="W58" s="44">
        <f t="shared" si="5"/>
        <v>1523.9999999999998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8"/>
        <v>0</v>
      </c>
      <c r="AJ58" s="59">
        <f t="shared" si="9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78">
        <f>+Apr!C59+May!C59+June!C59</f>
        <v>2500</v>
      </c>
      <c r="D59" s="20">
        <f>+Apr!D59+May!D59+June!D59</f>
        <v>0</v>
      </c>
      <c r="E59" s="20">
        <f>+Apr!E59+May!E59+June!E59</f>
        <v>260</v>
      </c>
      <c r="F59" s="20">
        <f>+Apr!F59+May!F59+June!F59</f>
        <v>0</v>
      </c>
      <c r="G59" s="20">
        <f>+Apr!G59+May!G59+June!G59</f>
        <v>0</v>
      </c>
      <c r="H59" s="20">
        <f>+Apr!H59+May!H59+June!H59</f>
        <v>0</v>
      </c>
      <c r="I59" s="20">
        <f>+Apr!J59+May!I59+June!I59</f>
        <v>0</v>
      </c>
      <c r="J59" s="20">
        <f>+Apr!K59+May!J59+June!J59</f>
        <v>0</v>
      </c>
      <c r="K59" s="20">
        <f>+Apr!L59+May!K59+June!K59</f>
        <v>0</v>
      </c>
      <c r="L59" s="20">
        <f>+Apr!M59+May!L59+June!L59</f>
        <v>0</v>
      </c>
      <c r="M59" s="20">
        <f>+Apr!N59+May!M59+June!M59</f>
        <v>0</v>
      </c>
      <c r="N59" s="20">
        <f>+Apr!O59+May!N59+June!N59</f>
        <v>0</v>
      </c>
      <c r="O59" s="20">
        <f>+Apr!P59+May!O59+June!O59</f>
        <v>0</v>
      </c>
      <c r="P59" s="20">
        <f>+Apr!Q59+May!P59+June!P59</f>
        <v>0</v>
      </c>
      <c r="Q59" s="20">
        <f>+Apr!R59+May!Q59+June!Q59</f>
        <v>0</v>
      </c>
      <c r="R59" s="11">
        <f>+Apr!S59+May!R59+June!R59</f>
        <v>0</v>
      </c>
      <c r="S59" s="24">
        <f t="shared" si="7"/>
        <v>2760</v>
      </c>
      <c r="T59" s="7"/>
      <c r="U59" s="67">
        <f t="shared" si="3"/>
        <v>2100</v>
      </c>
      <c r="V59" s="68">
        <f t="shared" si="4"/>
        <v>400</v>
      </c>
      <c r="W59" s="44">
        <f t="shared" si="5"/>
        <v>2500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8"/>
        <v>0</v>
      </c>
      <c r="AJ59" s="59">
        <f t="shared" si="9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f>+Apr!C60+May!C60+June!C60</f>
        <v>466.64</v>
      </c>
      <c r="D60" s="20">
        <f>+Apr!D60+May!D60+June!D60</f>
        <v>0</v>
      </c>
      <c r="E60" s="20">
        <f>+Apr!E60+May!E60+June!E60</f>
        <v>0</v>
      </c>
      <c r="F60" s="20">
        <f>+Apr!F60+May!F60+June!F60</f>
        <v>0</v>
      </c>
      <c r="G60" s="20">
        <f>+Apr!G60+May!G60+June!G60</f>
        <v>0</v>
      </c>
      <c r="H60" s="20">
        <f>+Apr!H60+May!H60+June!H60</f>
        <v>0</v>
      </c>
      <c r="I60" s="20">
        <f>+Apr!J60+May!I60+June!I60</f>
        <v>0</v>
      </c>
      <c r="J60" s="20">
        <f>+Apr!K60+May!J60+June!J60</f>
        <v>0</v>
      </c>
      <c r="K60" s="20">
        <f>+Apr!L60+May!K60+June!K60</f>
        <v>0</v>
      </c>
      <c r="L60" s="20">
        <f>+Apr!M60+May!L60+June!L60</f>
        <v>0</v>
      </c>
      <c r="M60" s="20">
        <f>+Apr!N60+May!M60+June!M60</f>
        <v>0</v>
      </c>
      <c r="N60" s="20">
        <f>+Apr!O60+May!N60+June!N60</f>
        <v>0</v>
      </c>
      <c r="O60" s="20">
        <f>+Apr!P60+May!O60+June!O60</f>
        <v>0</v>
      </c>
      <c r="P60" s="20">
        <f>+Apr!Q60+May!P60+June!P60</f>
        <v>0</v>
      </c>
      <c r="Q60" s="20">
        <f>+Apr!R60+May!Q60+June!Q60</f>
        <v>0</v>
      </c>
      <c r="R60" s="11">
        <f>+Apr!S60+May!R60+June!R60</f>
        <v>0</v>
      </c>
      <c r="S60" s="24">
        <f t="shared" si="7"/>
        <v>466.64</v>
      </c>
      <c r="T60" s="7"/>
      <c r="U60" s="67">
        <f t="shared" si="3"/>
        <v>391.9776</v>
      </c>
      <c r="V60" s="68">
        <f t="shared" si="4"/>
        <v>74.662400000000005</v>
      </c>
      <c r="W60" s="44">
        <f t="shared" si="5"/>
        <v>466.64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8"/>
        <v>0</v>
      </c>
      <c r="AJ60" s="59">
        <f t="shared" si="9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>
        <f>+Apr!C61+May!C61+June!C61</f>
        <v>0</v>
      </c>
      <c r="D61" s="20">
        <f>+Apr!D61+May!D61+June!D61</f>
        <v>0</v>
      </c>
      <c r="E61" s="20">
        <f>+Apr!E61+May!E61+June!E61</f>
        <v>0</v>
      </c>
      <c r="F61" s="20">
        <f>+Apr!F61+May!F61+June!F61</f>
        <v>0</v>
      </c>
      <c r="G61" s="20">
        <f>+Apr!G61+May!G61+June!G61</f>
        <v>0</v>
      </c>
      <c r="H61" s="20">
        <f>+Apr!H61+May!H61+June!H61</f>
        <v>0</v>
      </c>
      <c r="I61" s="20">
        <f>+Apr!J61+May!I61+June!I61</f>
        <v>0</v>
      </c>
      <c r="J61" s="20">
        <f>+Apr!K61+May!J61+June!J61</f>
        <v>0</v>
      </c>
      <c r="K61" s="20">
        <f>+Apr!L61+May!K61+June!K61</f>
        <v>0</v>
      </c>
      <c r="L61" s="20">
        <f>+Apr!M61+May!L61+June!L61</f>
        <v>0</v>
      </c>
      <c r="M61" s="20">
        <f>+Apr!N61+May!M61+June!M61</f>
        <v>0</v>
      </c>
      <c r="N61" s="20">
        <f>+Apr!O61+May!N61+June!N61</f>
        <v>0</v>
      </c>
      <c r="O61" s="20">
        <f>+Apr!P61+May!O61+June!O61</f>
        <v>0</v>
      </c>
      <c r="P61" s="20">
        <f>+Apr!Q61+May!P61+June!P61</f>
        <v>0</v>
      </c>
      <c r="Q61" s="20">
        <f>+Apr!R61+May!Q61+June!Q61</f>
        <v>0</v>
      </c>
      <c r="R61" s="11">
        <f>+Apr!S61+May!R61+June!R61</f>
        <v>0</v>
      </c>
      <c r="S61" s="24">
        <f t="shared" si="7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8"/>
        <v>0</v>
      </c>
      <c r="AJ61" s="59">
        <f t="shared" si="9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78">
        <f>+Apr!C62+May!C62+June!C62</f>
        <v>578</v>
      </c>
      <c r="D62" s="20">
        <f>+Apr!D62+May!D62+June!D62</f>
        <v>0</v>
      </c>
      <c r="E62" s="20">
        <f>+Apr!E62+May!E62+June!E62</f>
        <v>25</v>
      </c>
      <c r="F62" s="20">
        <f>+Apr!F62+May!F62+June!F62</f>
        <v>0</v>
      </c>
      <c r="G62" s="20">
        <f>+Apr!G62+May!G62+June!G62</f>
        <v>230</v>
      </c>
      <c r="H62" s="20">
        <f>+Apr!H62+May!H62+June!H62</f>
        <v>0</v>
      </c>
      <c r="I62" s="20">
        <f>+Apr!J62+May!I62+June!I62</f>
        <v>0</v>
      </c>
      <c r="J62" s="20">
        <f>+Apr!K62+May!J62+June!J62</f>
        <v>0</v>
      </c>
      <c r="K62" s="20">
        <f>+Apr!L62+May!K62+June!K62</f>
        <v>0</v>
      </c>
      <c r="L62" s="20">
        <f>+Apr!M62+May!L62+June!L62</f>
        <v>0</v>
      </c>
      <c r="M62" s="20">
        <f>+Apr!N62+May!M62+June!M62</f>
        <v>0</v>
      </c>
      <c r="N62" s="20">
        <f>+Apr!O62+May!N62+June!N62</f>
        <v>0</v>
      </c>
      <c r="O62" s="20">
        <f>+Apr!P62+May!O62+June!O62</f>
        <v>0</v>
      </c>
      <c r="P62" s="20">
        <f>+Apr!Q62+May!P62+June!P62</f>
        <v>0</v>
      </c>
      <c r="Q62" s="20">
        <f>+Apr!R62+May!Q62+June!Q62</f>
        <v>0</v>
      </c>
      <c r="R62" s="11">
        <f>+Apr!S62+May!R62+June!R62</f>
        <v>0</v>
      </c>
      <c r="S62" s="24">
        <f t="shared" si="7"/>
        <v>833</v>
      </c>
      <c r="T62" s="7"/>
      <c r="U62" s="67">
        <f t="shared" si="3"/>
        <v>485.52</v>
      </c>
      <c r="V62" s="68">
        <f t="shared" si="4"/>
        <v>92.48</v>
      </c>
      <c r="W62" s="44">
        <f t="shared" si="5"/>
        <v>578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8"/>
        <v>115</v>
      </c>
      <c r="AJ62" s="59">
        <f t="shared" si="9"/>
        <v>115</v>
      </c>
      <c r="AK62" s="60">
        <f t="shared" si="6"/>
        <v>230</v>
      </c>
      <c r="AM62" s="3"/>
      <c r="AN62" s="3"/>
    </row>
    <row r="63" spans="1:40" x14ac:dyDescent="0.2">
      <c r="A63" s="16"/>
      <c r="B63" s="112"/>
      <c r="C63" s="78">
        <f>+Apr!C63+May!C63+June!C63</f>
        <v>0</v>
      </c>
      <c r="D63" s="20">
        <f>+Apr!D63+May!D63+June!D63</f>
        <v>0</v>
      </c>
      <c r="E63" s="20">
        <f>+Apr!E63+May!E63+June!E63</f>
        <v>0</v>
      </c>
      <c r="F63" s="20">
        <f>+Apr!F63+May!F63+June!F63</f>
        <v>0</v>
      </c>
      <c r="G63" s="20">
        <f>+Apr!G63+May!G63+June!G63</f>
        <v>0</v>
      </c>
      <c r="H63" s="20">
        <f>+Apr!H63+May!H63+June!H63</f>
        <v>0</v>
      </c>
      <c r="I63" s="20">
        <f>+Apr!J63+May!I63+June!I63</f>
        <v>0</v>
      </c>
      <c r="J63" s="20">
        <f>+Apr!K63+May!J63+June!J63</f>
        <v>0</v>
      </c>
      <c r="K63" s="20">
        <f>+Apr!L63+May!K63+June!K63</f>
        <v>0</v>
      </c>
      <c r="L63" s="20">
        <f>+Apr!M63+May!L63+June!L63</f>
        <v>0</v>
      </c>
      <c r="M63" s="20">
        <f>+Apr!N63+May!M63+June!M63</f>
        <v>0</v>
      </c>
      <c r="N63" s="20">
        <f>+Apr!O63+May!N63+June!N63</f>
        <v>0</v>
      </c>
      <c r="O63" s="20">
        <f>+Apr!P63+May!O63+June!O63</f>
        <v>0</v>
      </c>
      <c r="P63" s="20">
        <f>+Apr!Q63+May!P63+June!P63</f>
        <v>0</v>
      </c>
      <c r="Q63" s="20">
        <f>+Apr!R63+May!Q63+June!Q63</f>
        <v>0</v>
      </c>
      <c r="R63" s="11">
        <f>+Apr!S63+May!R63+June!R63</f>
        <v>0</v>
      </c>
      <c r="S63" s="24">
        <f t="shared" si="7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8"/>
        <v>0</v>
      </c>
      <c r="AJ63" s="59">
        <f t="shared" si="9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>
        <f>+Apr!C64+May!C64+June!C64</f>
        <v>0</v>
      </c>
      <c r="D64" s="20">
        <f>+Apr!D64+May!D64+June!D64</f>
        <v>0</v>
      </c>
      <c r="E64" s="20">
        <f>+Apr!E64+May!E64+June!E64</f>
        <v>0</v>
      </c>
      <c r="F64" s="20">
        <f>+Apr!F64+May!F64+June!F64</f>
        <v>0</v>
      </c>
      <c r="G64" s="20">
        <f>+Apr!G64+May!G64+June!G64</f>
        <v>0</v>
      </c>
      <c r="H64" s="20">
        <f>+Apr!H64+May!H64+June!H64</f>
        <v>0</v>
      </c>
      <c r="I64" s="20">
        <f>+Apr!J64+May!I64+June!I64</f>
        <v>0</v>
      </c>
      <c r="J64" s="20">
        <f>+Apr!K64+May!J64+June!J64</f>
        <v>0</v>
      </c>
      <c r="K64" s="20">
        <f>+Apr!L64+May!K64+June!K64</f>
        <v>0</v>
      </c>
      <c r="L64" s="20">
        <f>+Apr!M64+May!L64+June!L64</f>
        <v>0</v>
      </c>
      <c r="M64" s="20">
        <f>+Apr!N64+May!M64+June!M64</f>
        <v>0</v>
      </c>
      <c r="N64" s="20">
        <f>+Apr!O64+May!N64+June!N64</f>
        <v>0</v>
      </c>
      <c r="O64" s="20">
        <f>+Apr!P64+May!O64+June!O64</f>
        <v>0</v>
      </c>
      <c r="P64" s="20">
        <f>+Apr!Q64+May!P64+June!P64</f>
        <v>0</v>
      </c>
      <c r="Q64" s="20">
        <f>+Apr!R64+May!Q64+June!Q64</f>
        <v>0</v>
      </c>
      <c r="R64" s="11">
        <f>+Apr!S64+May!R64+June!R64</f>
        <v>0</v>
      </c>
      <c r="S64" s="24">
        <f t="shared" si="7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8"/>
        <v>0</v>
      </c>
      <c r="AJ64" s="59">
        <f t="shared" si="9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78">
        <f>+Apr!C65+May!C65+June!C65</f>
        <v>0</v>
      </c>
      <c r="D65" s="20">
        <f>+Apr!D65+May!D65+June!D65</f>
        <v>0</v>
      </c>
      <c r="E65" s="20">
        <f>+Apr!E65+May!E65+June!E65</f>
        <v>0</v>
      </c>
      <c r="F65" s="20">
        <f>+Apr!F65+May!F65+June!F65</f>
        <v>0</v>
      </c>
      <c r="G65" s="20">
        <f>+Apr!G65+May!G65+June!G65</f>
        <v>0</v>
      </c>
      <c r="H65" s="20">
        <f>+Apr!H65+May!H65+June!H65</f>
        <v>0</v>
      </c>
      <c r="I65" s="20">
        <f>+Apr!J65+May!I65+June!I65</f>
        <v>0</v>
      </c>
      <c r="J65" s="20">
        <f>+Apr!K65+May!J65+June!J65</f>
        <v>0</v>
      </c>
      <c r="K65" s="20">
        <f>+Apr!L65+May!K65+June!K65</f>
        <v>0</v>
      </c>
      <c r="L65" s="20">
        <f>+Apr!M65+May!L65+June!L65</f>
        <v>0</v>
      </c>
      <c r="M65" s="20">
        <f>+Apr!N65+May!M65+June!M65</f>
        <v>0</v>
      </c>
      <c r="N65" s="20">
        <f>+Apr!O65+May!N65+June!N65</f>
        <v>0</v>
      </c>
      <c r="O65" s="20">
        <f>+Apr!P65+May!O65+June!O65</f>
        <v>0</v>
      </c>
      <c r="P65" s="20">
        <f>+Apr!Q65+May!P65+June!P65</f>
        <v>0</v>
      </c>
      <c r="Q65" s="20">
        <f>+Apr!R65+May!Q65+June!Q65</f>
        <v>0</v>
      </c>
      <c r="R65" s="11">
        <f>+Apr!S65+May!R65+June!R65</f>
        <v>0</v>
      </c>
      <c r="S65" s="24">
        <f t="shared" si="7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8"/>
        <v>0</v>
      </c>
      <c r="AJ65" s="59">
        <f t="shared" si="9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78">
        <f>+Apr!C66+May!C66+June!C66</f>
        <v>0</v>
      </c>
      <c r="D66" s="20">
        <f>+Apr!D66+May!D66+June!D66</f>
        <v>0</v>
      </c>
      <c r="E66" s="20">
        <f>+Apr!E66+May!E66+June!E66</f>
        <v>0</v>
      </c>
      <c r="F66" s="20">
        <f>+Apr!F66+May!F66+June!F66</f>
        <v>0</v>
      </c>
      <c r="G66" s="20">
        <f>+Apr!G66+May!G66+June!G66</f>
        <v>0</v>
      </c>
      <c r="H66" s="20">
        <f>+Apr!H66+May!H66+June!H66</f>
        <v>0</v>
      </c>
      <c r="I66" s="20">
        <f>+Apr!J66+May!I66+June!I66</f>
        <v>0</v>
      </c>
      <c r="J66" s="20">
        <f>+Apr!K66+May!J66+June!J66</f>
        <v>0</v>
      </c>
      <c r="K66" s="20">
        <f>+Apr!L66+May!K66+June!K66</f>
        <v>0</v>
      </c>
      <c r="L66" s="20">
        <f>+Apr!M66+May!L66+June!L66</f>
        <v>0</v>
      </c>
      <c r="M66" s="20">
        <f>+Apr!N66+May!M66+June!M66</f>
        <v>0</v>
      </c>
      <c r="N66" s="20">
        <f>+Apr!O66+May!N66+June!N66</f>
        <v>0</v>
      </c>
      <c r="O66" s="20">
        <f>+Apr!P66+May!O66+June!O66</f>
        <v>0</v>
      </c>
      <c r="P66" s="20">
        <f>+Apr!Q66+May!P66+June!P66</f>
        <v>0</v>
      </c>
      <c r="Q66" s="20">
        <f>+Apr!R66+May!Q66+June!Q66</f>
        <v>0</v>
      </c>
      <c r="R66" s="11">
        <f>+Apr!S66+May!R66+June!R66</f>
        <v>0</v>
      </c>
      <c r="S66" s="24">
        <f t="shared" si="7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8"/>
        <v>0</v>
      </c>
      <c r="AJ66" s="59">
        <f t="shared" si="9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78">
        <f>+Apr!C67+May!C67+June!C67</f>
        <v>0</v>
      </c>
      <c r="D67" s="20">
        <f>+Apr!D67+May!D67+June!D67</f>
        <v>0</v>
      </c>
      <c r="E67" s="20">
        <f>+Apr!E67+May!E67+June!E67</f>
        <v>0</v>
      </c>
      <c r="F67" s="20">
        <f>+Apr!F67+May!F67+June!F67</f>
        <v>0</v>
      </c>
      <c r="G67" s="20">
        <f>+Apr!G67+May!G67+June!G67</f>
        <v>0</v>
      </c>
      <c r="H67" s="20">
        <f>+Apr!H67+May!H67+June!H67</f>
        <v>0</v>
      </c>
      <c r="I67" s="20">
        <f>+Apr!J67+May!I67+June!I67</f>
        <v>0</v>
      </c>
      <c r="J67" s="20">
        <f>+Apr!K67+May!J67+June!J67</f>
        <v>0</v>
      </c>
      <c r="K67" s="20">
        <f>+Apr!L67+May!K67+June!K67</f>
        <v>0</v>
      </c>
      <c r="L67" s="20">
        <f>+Apr!M67+May!L67+June!L67</f>
        <v>0</v>
      </c>
      <c r="M67" s="20">
        <f>+Apr!N67+May!M67+June!M67</f>
        <v>0</v>
      </c>
      <c r="N67" s="20">
        <f>+Apr!O67+May!N67+June!N67</f>
        <v>0</v>
      </c>
      <c r="O67" s="20">
        <f>+Apr!P67+May!O67+June!O67</f>
        <v>0</v>
      </c>
      <c r="P67" s="20">
        <f>+Apr!Q67+May!P67+June!P67</f>
        <v>0</v>
      </c>
      <c r="Q67" s="20">
        <f>+Apr!R67+May!Q67+June!Q67</f>
        <v>0</v>
      </c>
      <c r="R67" s="11">
        <f>+Apr!S67+May!R67+June!R67</f>
        <v>0</v>
      </c>
      <c r="S67" s="24">
        <f t="shared" si="7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8"/>
        <v>0</v>
      </c>
      <c r="AJ67" s="59">
        <f t="shared" si="9"/>
        <v>0</v>
      </c>
      <c r="AK67" s="60">
        <f t="shared" si="6"/>
        <v>0</v>
      </c>
      <c r="AM67" s="3"/>
      <c r="AN67" s="3"/>
    </row>
    <row r="68" spans="1:41" x14ac:dyDescent="0.2">
      <c r="A68" s="16"/>
      <c r="B68" s="112"/>
      <c r="C68" s="78">
        <f>+Apr!C68+May!C68+June!C68</f>
        <v>0</v>
      </c>
      <c r="D68" s="20">
        <f>+Apr!D68+May!D68+June!D68</f>
        <v>0</v>
      </c>
      <c r="E68" s="20">
        <f>+Apr!E68+May!E68+June!E68</f>
        <v>0</v>
      </c>
      <c r="F68" s="20">
        <f>+Apr!F68+May!F68+June!F68</f>
        <v>0</v>
      </c>
      <c r="G68" s="20">
        <f>+Apr!G68+May!G68+June!G68</f>
        <v>0</v>
      </c>
      <c r="H68" s="20">
        <f>+Apr!H68+May!H68+June!H68</f>
        <v>0</v>
      </c>
      <c r="I68" s="20">
        <f>+Apr!J68+May!I68+June!I68</f>
        <v>0</v>
      </c>
      <c r="J68" s="20">
        <f>+Apr!K68+May!J68+June!J68</f>
        <v>0</v>
      </c>
      <c r="K68" s="20">
        <f>+Apr!L68+May!K68+June!K68</f>
        <v>0</v>
      </c>
      <c r="L68" s="20">
        <f>+Apr!M68+May!L68+June!L68</f>
        <v>0</v>
      </c>
      <c r="M68" s="20">
        <f>+Apr!N68+May!M68+June!M68</f>
        <v>0</v>
      </c>
      <c r="N68" s="20">
        <f>+Apr!O68+May!N68+June!N68</f>
        <v>0</v>
      </c>
      <c r="O68" s="20">
        <f>+Apr!P68+May!O68+June!O68</f>
        <v>0</v>
      </c>
      <c r="P68" s="20">
        <f>+Apr!Q68+May!P68+June!P68</f>
        <v>0</v>
      </c>
      <c r="Q68" s="20">
        <f>+Apr!R68+May!Q68+June!Q68</f>
        <v>0</v>
      </c>
      <c r="R68" s="11">
        <f>+Apr!S68+May!R68+June!R68</f>
        <v>0</v>
      </c>
      <c r="S68" s="24">
        <f t="shared" si="7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8"/>
        <v>0</v>
      </c>
      <c r="AJ68" s="59">
        <f t="shared" si="9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>
        <f>+Apr!C69+May!C69+June!C69</f>
        <v>0</v>
      </c>
      <c r="D69" s="20">
        <f>+Apr!D69+May!D69+June!D69</f>
        <v>0</v>
      </c>
      <c r="E69" s="20">
        <f>+Apr!E69+May!E69+June!E69</f>
        <v>0</v>
      </c>
      <c r="F69" s="20">
        <f>+Apr!F69+May!F69+June!F69</f>
        <v>0</v>
      </c>
      <c r="G69" s="20">
        <f>+Apr!G69+May!G69+June!G69</f>
        <v>0</v>
      </c>
      <c r="H69" s="20">
        <f>+Apr!H69+May!H69+June!H69</f>
        <v>0</v>
      </c>
      <c r="I69" s="20">
        <f>+Apr!J69+May!I69+June!I69</f>
        <v>0</v>
      </c>
      <c r="J69" s="20">
        <f>+Apr!K69+May!J69+June!J69</f>
        <v>0</v>
      </c>
      <c r="K69" s="20">
        <f>+Apr!L69+May!K69+June!K69</f>
        <v>0</v>
      </c>
      <c r="L69" s="20">
        <f>+Apr!M69+May!L69+June!L69</f>
        <v>0</v>
      </c>
      <c r="M69" s="20">
        <f>+Apr!N69+May!M69+June!M69</f>
        <v>0</v>
      </c>
      <c r="N69" s="20">
        <f>+Apr!O69+May!N69+June!N69</f>
        <v>0</v>
      </c>
      <c r="O69" s="20">
        <f>+Apr!P69+May!O69+June!O69</f>
        <v>0</v>
      </c>
      <c r="P69" s="20">
        <f>+Apr!Q69+May!P69+June!P69</f>
        <v>0</v>
      </c>
      <c r="Q69" s="20">
        <f>+Apr!R69+May!Q69+June!Q69</f>
        <v>0</v>
      </c>
      <c r="R69" s="11">
        <f>+Apr!S69+May!R69+June!R69</f>
        <v>0</v>
      </c>
      <c r="S69" s="24">
        <f t="shared" ref="S69:S71" si="10">SUM(C69:R69)</f>
        <v>0</v>
      </c>
      <c r="T69" s="7"/>
      <c r="U69" s="67">
        <f t="shared" si="3"/>
        <v>0</v>
      </c>
      <c r="V69" s="68">
        <f t="shared" si="4"/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1">+G69*$AI$9</f>
        <v>0</v>
      </c>
      <c r="AJ69" s="59">
        <f t="shared" ref="AJ69:AJ71" si="12">+G69*$AJ$9</f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78">
        <f>+Apr!C70+May!C70+June!C70</f>
        <v>0</v>
      </c>
      <c r="D70" s="20">
        <f>+Apr!D70+May!D70+June!D70</f>
        <v>0</v>
      </c>
      <c r="E70" s="20">
        <f>+Apr!E70+May!E70+June!E70</f>
        <v>0</v>
      </c>
      <c r="F70" s="20">
        <f>+Apr!F70+May!F70+June!F70</f>
        <v>0</v>
      </c>
      <c r="G70" s="20">
        <f>+Apr!G70+May!G70+June!G70</f>
        <v>0</v>
      </c>
      <c r="H70" s="20">
        <f>+Apr!H70+May!H70+June!H70</f>
        <v>0</v>
      </c>
      <c r="I70" s="20">
        <f>+Apr!J70+May!I70+June!I70</f>
        <v>0</v>
      </c>
      <c r="J70" s="20">
        <f>+Apr!K70+May!J70+June!J70</f>
        <v>0</v>
      </c>
      <c r="K70" s="20">
        <f>+Apr!L70+May!K70+June!K70</f>
        <v>0</v>
      </c>
      <c r="L70" s="20">
        <f>+Apr!M70+May!L70+June!L70</f>
        <v>0</v>
      </c>
      <c r="M70" s="20">
        <f>+Apr!N70+May!M70+June!M70</f>
        <v>0</v>
      </c>
      <c r="N70" s="20">
        <f>+Apr!O70+May!N70+June!N70</f>
        <v>0</v>
      </c>
      <c r="O70" s="20">
        <f>+Apr!P70+May!O70+June!O70</f>
        <v>0</v>
      </c>
      <c r="P70" s="20">
        <f>+Apr!Q70+May!P70+June!P70</f>
        <v>0</v>
      </c>
      <c r="Q70" s="20">
        <f>+Apr!R70+May!Q70+June!Q70</f>
        <v>0</v>
      </c>
      <c r="R70" s="11">
        <f>+Apr!S70+May!R70+June!R70</f>
        <v>0</v>
      </c>
      <c r="S70" s="24">
        <f t="shared" si="10"/>
        <v>0</v>
      </c>
      <c r="T70" s="7"/>
      <c r="U70" s="67">
        <f t="shared" si="3"/>
        <v>0</v>
      </c>
      <c r="V70" s="68">
        <f t="shared" si="4"/>
        <v>0</v>
      </c>
      <c r="W70" s="44">
        <f t="shared" si="5"/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1"/>
        <v>0</v>
      </c>
      <c r="AJ70" s="59">
        <f t="shared" si="12"/>
        <v>0</v>
      </c>
      <c r="AK70" s="60">
        <f t="shared" ref="AK70:AK72" si="13">+AJ70+AI70</f>
        <v>0</v>
      </c>
      <c r="AM70" s="3"/>
      <c r="AN70" s="3"/>
    </row>
    <row r="71" spans="1:41" ht="10.8" thickBot="1" x14ac:dyDescent="0.25">
      <c r="A71" s="16"/>
      <c r="B71" s="112"/>
      <c r="C71" s="78">
        <f>+Apr!C71+May!C71+June!C71</f>
        <v>0</v>
      </c>
      <c r="D71" s="20">
        <f>+Apr!D71+May!D71+June!D71</f>
        <v>0</v>
      </c>
      <c r="E71" s="20">
        <f>+Apr!E71+May!E71+June!E71</f>
        <v>0</v>
      </c>
      <c r="F71" s="20">
        <f>+Apr!F71+May!F71+June!F71</f>
        <v>0</v>
      </c>
      <c r="G71" s="20">
        <f>+Apr!G71+May!G71+June!G71</f>
        <v>0</v>
      </c>
      <c r="H71" s="20">
        <f>+Apr!H71+May!H71+June!H71</f>
        <v>0</v>
      </c>
      <c r="I71" s="20">
        <f>+Apr!J71+May!I71+June!I71</f>
        <v>0</v>
      </c>
      <c r="J71" s="20">
        <f>+Apr!K71+May!J71+June!J71</f>
        <v>0</v>
      </c>
      <c r="K71" s="20">
        <f>+Apr!L71+May!K71+June!K71</f>
        <v>0</v>
      </c>
      <c r="L71" s="20">
        <f>+Apr!M71+May!L71+June!L71</f>
        <v>0</v>
      </c>
      <c r="M71" s="20">
        <f>+Apr!N71+May!M71+June!M71</f>
        <v>0</v>
      </c>
      <c r="N71" s="20">
        <f>+Apr!O71+May!N71+June!N71</f>
        <v>0</v>
      </c>
      <c r="O71" s="20">
        <f>+Apr!P71+May!O71+June!O71</f>
        <v>0</v>
      </c>
      <c r="P71" s="20">
        <f>+Apr!Q71+May!P71+June!P71</f>
        <v>0</v>
      </c>
      <c r="Q71" s="20">
        <f>+Apr!R71+May!Q71+June!Q71</f>
        <v>0</v>
      </c>
      <c r="R71" s="11">
        <f>+Apr!S71+May!R71+June!R71</f>
        <v>0</v>
      </c>
      <c r="S71" s="24">
        <f t="shared" si="10"/>
        <v>0</v>
      </c>
      <c r="T71" s="7"/>
      <c r="U71" s="67">
        <f t="shared" si="3"/>
        <v>0</v>
      </c>
      <c r="V71" s="68">
        <f t="shared" si="4"/>
        <v>0</v>
      </c>
      <c r="W71" s="44">
        <f t="shared" si="5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1"/>
        <v>0</v>
      </c>
      <c r="AJ71" s="59">
        <f t="shared" si="12"/>
        <v>0</v>
      </c>
      <c r="AK71" s="60">
        <f t="shared" si="13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10"/>
      <c r="C72" s="109">
        <f t="shared" ref="C72:S72" si="14">SUM(C10:C71)</f>
        <v>49376.22</v>
      </c>
      <c r="D72" s="104">
        <f t="shared" si="14"/>
        <v>0</v>
      </c>
      <c r="E72" s="104">
        <f t="shared" si="14"/>
        <v>6675.88</v>
      </c>
      <c r="F72" s="104">
        <f t="shared" si="14"/>
        <v>145</v>
      </c>
      <c r="G72" s="104">
        <f t="shared" si="14"/>
        <v>1346.29</v>
      </c>
      <c r="H72" s="104">
        <f t="shared" si="14"/>
        <v>350</v>
      </c>
      <c r="I72" s="108">
        <f t="shared" si="14"/>
        <v>0</v>
      </c>
      <c r="J72" s="108">
        <f t="shared" si="14"/>
        <v>0</v>
      </c>
      <c r="K72" s="108">
        <f t="shared" si="14"/>
        <v>0</v>
      </c>
      <c r="L72" s="108">
        <f t="shared" si="14"/>
        <v>0</v>
      </c>
      <c r="M72" s="108">
        <f t="shared" si="14"/>
        <v>0</v>
      </c>
      <c r="N72" s="108">
        <f t="shared" si="14"/>
        <v>0</v>
      </c>
      <c r="O72" s="107">
        <f t="shared" si="14"/>
        <v>250.07</v>
      </c>
      <c r="P72" s="106">
        <f t="shared" si="14"/>
        <v>10</v>
      </c>
      <c r="Q72" s="105">
        <f t="shared" si="14"/>
        <v>100</v>
      </c>
      <c r="R72" s="103">
        <f t="shared" si="14"/>
        <v>1000</v>
      </c>
      <c r="S72" s="26">
        <f t="shared" si="14"/>
        <v>59253.46</v>
      </c>
      <c r="T72" s="27"/>
      <c r="U72" s="45">
        <f>SUM(U10:U71)</f>
        <v>41476.024799999992</v>
      </c>
      <c r="V72" s="46">
        <f>SUM(V10:V71)</f>
        <v>7900.1951999999992</v>
      </c>
      <c r="W72" s="47">
        <f t="shared" ref="W72" si="15">+V72+U72</f>
        <v>49376.219999999994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673.14499999999998</v>
      </c>
      <c r="AJ72" s="62">
        <f>SUM(AJ10:AJ71)</f>
        <v>673.14499999999998</v>
      </c>
      <c r="AK72" s="63">
        <f t="shared" si="13"/>
        <v>1346.29</v>
      </c>
    </row>
    <row r="73" spans="1:41" ht="12.75" customHeight="1" thickTop="1" x14ac:dyDescent="0.2">
      <c r="A73" s="3"/>
      <c r="B73" s="3"/>
      <c r="C73" s="120"/>
      <c r="D73" s="120"/>
      <c r="E73" s="120" t="s">
        <v>89</v>
      </c>
      <c r="F73" s="120" t="s">
        <v>89</v>
      </c>
      <c r="G73" s="120" t="s">
        <v>89</v>
      </c>
      <c r="H73" s="120" t="s">
        <v>90</v>
      </c>
      <c r="I73" s="120" t="s">
        <v>90</v>
      </c>
      <c r="J73" s="120"/>
      <c r="K73" s="120"/>
      <c r="L73" s="120"/>
      <c r="M73" s="120"/>
      <c r="N73" s="120" t="s">
        <v>90</v>
      </c>
      <c r="O73" s="120"/>
      <c r="P73" s="120" t="s">
        <v>90</v>
      </c>
      <c r="Q73" s="120"/>
      <c r="R73" s="120" t="s">
        <v>89</v>
      </c>
      <c r="S73" s="120"/>
      <c r="T73" s="121"/>
      <c r="U73" s="121" t="s">
        <v>89</v>
      </c>
      <c r="V73" s="121" t="s">
        <v>89</v>
      </c>
      <c r="W73" s="121"/>
      <c r="X73" s="4"/>
      <c r="Y73" s="4"/>
      <c r="Z73" s="4"/>
      <c r="AA73" s="4"/>
      <c r="AB73" s="4"/>
      <c r="AC73" s="4"/>
      <c r="AD73" s="4"/>
      <c r="AJ73" s="121" t="s">
        <v>89</v>
      </c>
    </row>
    <row r="74" spans="1:41" ht="12.75" customHeight="1" x14ac:dyDescent="0.2">
      <c r="A74" s="3"/>
      <c r="B74" s="3"/>
      <c r="C74" s="140">
        <f>+Apr!C74+May!C74+June!C74</f>
        <v>0</v>
      </c>
      <c r="D74" s="140">
        <f>+Apr!D74+May!D74+June!D74</f>
        <v>0</v>
      </c>
      <c r="E74" s="140">
        <f>+Apr!E74+May!E74+June!E74</f>
        <v>0</v>
      </c>
      <c r="F74" s="140">
        <f>+Apr!F74+May!F74+June!F74</f>
        <v>0</v>
      </c>
      <c r="G74" s="140">
        <f>+Apr!G74+May!G74+June!G74</f>
        <v>0</v>
      </c>
      <c r="H74" s="140">
        <f>+Apr!H74+May!H74+June!H74</f>
        <v>0</v>
      </c>
      <c r="I74" s="140">
        <f>+Apr!J74+May!I74+June!I74</f>
        <v>0</v>
      </c>
      <c r="J74" s="140">
        <f>+Apr!K74+May!J74+June!J74</f>
        <v>0</v>
      </c>
      <c r="K74" s="140">
        <f>+Apr!L74+May!K74+June!K74</f>
        <v>0</v>
      </c>
      <c r="L74" s="140">
        <f>+Apr!M74+May!L74+June!L74</f>
        <v>0</v>
      </c>
      <c r="M74" s="140">
        <f>+Apr!N74+May!M74+June!M74</f>
        <v>0</v>
      </c>
      <c r="N74" s="140">
        <f>+Apr!O74+May!N74+June!N74</f>
        <v>0</v>
      </c>
      <c r="O74" s="140">
        <f>+Apr!P74+May!O74+June!O74</f>
        <v>0</v>
      </c>
      <c r="P74" s="140">
        <f>+Apr!Q74+May!P74+June!P74</f>
        <v>0</v>
      </c>
      <c r="Q74" s="140">
        <f>+Apr!R74+May!Q74+June!Q74</f>
        <v>0</v>
      </c>
      <c r="R74" s="140">
        <f>+Apr!S74+May!R74+June!R74</f>
        <v>0</v>
      </c>
      <c r="S74" s="8">
        <f>SUM(C74:R74)</f>
        <v>0</v>
      </c>
      <c r="T74" s="7"/>
      <c r="U74" s="140">
        <f>+Apr!V74+May!U74+June!U74</f>
        <v>0</v>
      </c>
      <c r="V74" s="140">
        <f>+Apr!W74+May!V74+June!V74</f>
        <v>0</v>
      </c>
      <c r="W74" s="140">
        <f>+Apr!X74+May!W74+June!W74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140">
        <f>+Apr!AJ74+May!AI74+June!AI74</f>
        <v>0</v>
      </c>
      <c r="AJ74" s="140">
        <f>+Apr!AK74+May!AJ74+June!AJ74</f>
        <v>0</v>
      </c>
      <c r="AK74" s="140">
        <f>+Apr!AL74+May!AK74+June!AK74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140">
        <f>+Apr!C75+May!C75+June!C75</f>
        <v>0</v>
      </c>
      <c r="D75" s="140">
        <f>+Apr!D75+May!D75+June!D75</f>
        <v>0</v>
      </c>
      <c r="E75" s="140">
        <f>+Apr!E75+May!E75+June!E75</f>
        <v>0</v>
      </c>
      <c r="F75" s="140">
        <f>+Apr!F75+May!F75+June!F75</f>
        <v>0</v>
      </c>
      <c r="G75" s="140">
        <f>+Apr!G75+May!G75+June!G75</f>
        <v>0</v>
      </c>
      <c r="H75" s="140">
        <f>+Apr!H75+May!H75+June!H75</f>
        <v>0</v>
      </c>
      <c r="I75" s="140">
        <f>+Apr!J75+May!I75+June!I75</f>
        <v>0</v>
      </c>
      <c r="J75" s="140">
        <f>+Apr!K75+May!J75+June!J75</f>
        <v>0</v>
      </c>
      <c r="K75" s="140">
        <f>+Apr!L75+May!K75+June!K75</f>
        <v>0</v>
      </c>
      <c r="L75" s="140">
        <f>+Apr!M75+May!L75+June!L75</f>
        <v>0</v>
      </c>
      <c r="M75" s="140">
        <f>+Apr!N75+May!M75+June!M75</f>
        <v>0</v>
      </c>
      <c r="N75" s="140">
        <f>+Apr!O75+May!N75+June!N75</f>
        <v>0</v>
      </c>
      <c r="O75" s="140">
        <f>+Apr!P75+May!O75+June!O75</f>
        <v>0</v>
      </c>
      <c r="P75" s="140">
        <f>+Apr!Q75+May!P75+June!P75</f>
        <v>0</v>
      </c>
      <c r="Q75" s="140">
        <f>+Apr!R75+May!Q75+June!Q75</f>
        <v>0</v>
      </c>
      <c r="R75" s="140">
        <f>+Apr!S75+May!R75+June!R75</f>
        <v>0</v>
      </c>
      <c r="S75" s="8">
        <f t="shared" ref="S75:S78" si="16">SUM(C75:R75)</f>
        <v>0</v>
      </c>
      <c r="T75" s="7"/>
      <c r="U75" s="140">
        <f>+Apr!V75+May!U75+June!U75</f>
        <v>0</v>
      </c>
      <c r="V75" s="140">
        <f>+Apr!W75+May!V75+June!V75</f>
        <v>0</v>
      </c>
      <c r="W75" s="140">
        <f>+Apr!X75+May!W75+June!W75</f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40">
        <f>+Apr!AJ75+May!AI75+June!AI75</f>
        <v>0</v>
      </c>
      <c r="AJ75" s="140">
        <f>+Apr!AK75+May!AJ75+June!AJ75</f>
        <v>0</v>
      </c>
      <c r="AK75" s="140">
        <f>+Apr!AL75+May!AK75+June!AK75</f>
        <v>0</v>
      </c>
      <c r="AL75" s="3"/>
      <c r="AM75" s="3"/>
      <c r="AN75" s="3"/>
      <c r="AO75" s="3"/>
    </row>
    <row r="76" spans="1:41" ht="12.75" customHeight="1" x14ac:dyDescent="0.2">
      <c r="A76" s="3"/>
      <c r="B76" s="119"/>
      <c r="C76" s="140">
        <f>+Apr!C76+May!C76+June!C76</f>
        <v>0</v>
      </c>
      <c r="D76" s="140">
        <f>+Apr!D76+May!D76+June!D76</f>
        <v>0</v>
      </c>
      <c r="E76" s="140">
        <f>+Apr!E76+May!E76+June!E76</f>
        <v>0</v>
      </c>
      <c r="F76" s="140">
        <f>+Apr!F76+May!F76+June!F76</f>
        <v>0</v>
      </c>
      <c r="G76" s="140">
        <f>+Apr!G76+May!G76+June!G76</f>
        <v>0</v>
      </c>
      <c r="H76" s="140">
        <f>+Apr!H76+May!H76+June!H76</f>
        <v>0</v>
      </c>
      <c r="I76" s="140">
        <f>+Apr!J76+May!I76+June!I76</f>
        <v>0</v>
      </c>
      <c r="J76" s="140">
        <f>+Apr!K76+May!J76+June!J76</f>
        <v>0</v>
      </c>
      <c r="K76" s="140">
        <f>+Apr!L76+May!K76+June!K76</f>
        <v>0</v>
      </c>
      <c r="L76" s="140">
        <f>+Apr!M76+May!L76+June!L76</f>
        <v>0</v>
      </c>
      <c r="M76" s="140">
        <f>+Apr!N76+May!M76+June!M76</f>
        <v>0</v>
      </c>
      <c r="N76" s="140">
        <f>+Apr!O76+May!N76+June!N76</f>
        <v>0</v>
      </c>
      <c r="O76" s="140">
        <f>+Apr!P76+May!O76+June!O76</f>
        <v>0</v>
      </c>
      <c r="P76" s="140">
        <f>+Apr!Q76+May!P76+June!P76</f>
        <v>0</v>
      </c>
      <c r="Q76" s="140">
        <f>+Apr!R76+May!Q76+June!Q76</f>
        <v>0</v>
      </c>
      <c r="R76" s="140">
        <f>+Apr!S76+May!R76+June!R76</f>
        <v>0</v>
      </c>
      <c r="S76" s="8">
        <f t="shared" si="16"/>
        <v>0</v>
      </c>
      <c r="T76" s="4"/>
      <c r="U76" s="140">
        <f>+Apr!V76+May!U76+June!U76</f>
        <v>0</v>
      </c>
      <c r="V76" s="140">
        <f>+Apr!W76+May!V76+June!V76</f>
        <v>0</v>
      </c>
      <c r="W76" s="140">
        <f>+Apr!X76+May!W76+June!W76</f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140">
        <f>+Apr!AJ76+May!AI76+June!AI76</f>
        <v>0</v>
      </c>
      <c r="AJ76" s="140">
        <f>+Apr!AK76+May!AJ76+June!AJ76</f>
        <v>0</v>
      </c>
      <c r="AK76" s="140">
        <f>+Apr!AL76+May!AK76+June!AK76</f>
        <v>0</v>
      </c>
      <c r="AL76" s="3"/>
      <c r="AM76" s="3"/>
      <c r="AN76" s="3"/>
      <c r="AO76" s="3"/>
    </row>
    <row r="77" spans="1:41" ht="12.75" customHeight="1" x14ac:dyDescent="0.2">
      <c r="A77" s="3"/>
      <c r="B77" s="119"/>
      <c r="C77" s="140">
        <f>+Apr!C77+May!C77+June!C77</f>
        <v>0</v>
      </c>
      <c r="D77" s="140">
        <f>+Apr!D77+May!D77+June!D77</f>
        <v>0</v>
      </c>
      <c r="E77" s="140">
        <f>+Apr!E77+May!E77+June!E77</f>
        <v>0</v>
      </c>
      <c r="F77" s="140">
        <f>+Apr!F77+May!F77+June!F77</f>
        <v>0</v>
      </c>
      <c r="G77" s="140">
        <f>+Apr!G77+May!G77+June!G77</f>
        <v>0</v>
      </c>
      <c r="H77" s="140">
        <f>+Apr!H77+May!H77+June!H77</f>
        <v>0</v>
      </c>
      <c r="I77" s="140">
        <f>+Apr!J77+May!I77+June!I77</f>
        <v>0</v>
      </c>
      <c r="J77" s="140">
        <f>+Apr!K77+May!J77+June!J77</f>
        <v>0</v>
      </c>
      <c r="K77" s="140">
        <f>+Apr!L77+May!K77+June!K77</f>
        <v>0</v>
      </c>
      <c r="L77" s="140">
        <f>+Apr!M77+May!L77+June!L77</f>
        <v>0</v>
      </c>
      <c r="M77" s="140">
        <f>+Apr!N77+May!M77+June!M77</f>
        <v>0</v>
      </c>
      <c r="N77" s="140">
        <f>+Apr!O77+May!N77+June!N77</f>
        <v>0</v>
      </c>
      <c r="O77" s="140">
        <f>+Apr!P77+May!O77+June!O77</f>
        <v>0</v>
      </c>
      <c r="P77" s="140">
        <f>+Apr!Q77+May!P77+June!P77</f>
        <v>0</v>
      </c>
      <c r="Q77" s="140">
        <f>+Apr!R77+May!Q77+June!Q77</f>
        <v>0</v>
      </c>
      <c r="R77" s="140">
        <f>+Apr!S77+May!R77+June!R77</f>
        <v>0</v>
      </c>
      <c r="S77" s="8">
        <f t="shared" si="16"/>
        <v>0</v>
      </c>
      <c r="T77" s="4"/>
      <c r="U77" s="140">
        <f>+Apr!V77+May!U77+June!U77</f>
        <v>0</v>
      </c>
      <c r="V77" s="140">
        <f>+Apr!W77+May!V77+June!V77</f>
        <v>0</v>
      </c>
      <c r="W77" s="140">
        <f>+Apr!X77+May!W77+June!W77</f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40">
        <f>+Apr!AJ77+May!AI77+June!AI77</f>
        <v>0</v>
      </c>
      <c r="AJ77" s="140">
        <f>+Apr!AK77+May!AJ77+June!AJ77</f>
        <v>0</v>
      </c>
      <c r="AK77" s="140">
        <f>+Apr!AL77+May!AK77+June!AK77</f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161">
        <f>+Apr!C78+May!C78+June!C78</f>
        <v>0</v>
      </c>
      <c r="D78" s="161">
        <f>+Apr!D78+May!D78+June!D78</f>
        <v>0</v>
      </c>
      <c r="E78" s="161">
        <f>+Apr!E78+May!E78+June!E78</f>
        <v>0</v>
      </c>
      <c r="F78" s="161">
        <f>+Apr!F78+May!F78+June!F78</f>
        <v>0</v>
      </c>
      <c r="G78" s="161">
        <f>+Apr!G78+May!G78+June!G78</f>
        <v>0</v>
      </c>
      <c r="H78" s="161">
        <f>+Apr!H78+May!H78+June!H78</f>
        <v>0</v>
      </c>
      <c r="I78" s="161">
        <f>+Apr!J78+May!I78+June!I78</f>
        <v>0</v>
      </c>
      <c r="J78" s="161">
        <f>+Apr!K78+May!J78+June!J78</f>
        <v>0</v>
      </c>
      <c r="K78" s="161">
        <f>+Apr!L78+May!K78+June!K78</f>
        <v>0</v>
      </c>
      <c r="L78" s="161">
        <f>+Apr!M78+May!L78+June!L78</f>
        <v>0</v>
      </c>
      <c r="M78" s="161">
        <f>+Apr!N78+May!M78+June!M78</f>
        <v>0</v>
      </c>
      <c r="N78" s="161">
        <f>+Apr!O78+May!N78+June!N78</f>
        <v>0</v>
      </c>
      <c r="O78" s="161">
        <f>+Apr!P78+May!O78+June!O78</f>
        <v>0</v>
      </c>
      <c r="P78" s="161">
        <f>+Apr!Q78+May!P78+June!P78</f>
        <v>0</v>
      </c>
      <c r="Q78" s="161">
        <f>+Apr!R78+May!Q78+June!Q78</f>
        <v>0</v>
      </c>
      <c r="R78" s="161">
        <f>+Apr!S78+May!R78+June!R78</f>
        <v>0</v>
      </c>
      <c r="S78" s="8">
        <f t="shared" si="16"/>
        <v>0</v>
      </c>
      <c r="T78" s="4"/>
      <c r="U78" s="161">
        <f>+Apr!V78+May!U78+June!U78</f>
        <v>0</v>
      </c>
      <c r="V78" s="161">
        <f>+Apr!W78+May!V78+June!V78</f>
        <v>0</v>
      </c>
      <c r="W78" s="161">
        <f>+Apr!X78+May!W78+June!W78</f>
        <v>0</v>
      </c>
      <c r="X78" s="4"/>
      <c r="Y78" s="4"/>
      <c r="Z78" s="4"/>
      <c r="AA78" s="4"/>
      <c r="AB78" s="4"/>
      <c r="AC78" s="4"/>
      <c r="AD78" s="4"/>
      <c r="AE78" s="4"/>
      <c r="AI78" s="161">
        <f>+Apr!AJ78+May!AI78+June!AI78</f>
        <v>0</v>
      </c>
      <c r="AJ78" s="161">
        <f>+Apr!AK78+May!AJ78+June!AJ78</f>
        <v>0</v>
      </c>
      <c r="AK78" s="161">
        <f>+Apr!AL78+May!AK78+June!AK78</f>
        <v>0</v>
      </c>
    </row>
    <row r="79" spans="1:41" ht="12.75" customHeight="1" x14ac:dyDescent="0.2">
      <c r="A79" s="115" t="s">
        <v>84</v>
      </c>
      <c r="B79" s="116"/>
      <c r="C79" s="161">
        <f>SUM(C74:C78)</f>
        <v>0</v>
      </c>
      <c r="D79" s="117">
        <f t="shared" ref="D79:R79" si="17">SUM(D74:D78)</f>
        <v>0</v>
      </c>
      <c r="E79" s="117">
        <f>SUM(E74:E78)</f>
        <v>0</v>
      </c>
      <c r="F79" s="117">
        <f t="shared" si="17"/>
        <v>0</v>
      </c>
      <c r="G79" s="117">
        <f t="shared" si="17"/>
        <v>0</v>
      </c>
      <c r="H79" s="117">
        <f t="shared" si="17"/>
        <v>0</v>
      </c>
      <c r="I79" s="117">
        <f t="shared" si="17"/>
        <v>0</v>
      </c>
      <c r="J79" s="117">
        <f t="shared" si="17"/>
        <v>0</v>
      </c>
      <c r="K79" s="117">
        <f t="shared" si="17"/>
        <v>0</v>
      </c>
      <c r="L79" s="117">
        <f t="shared" si="17"/>
        <v>0</v>
      </c>
      <c r="M79" s="117">
        <f>SUM(M74:M78)</f>
        <v>0</v>
      </c>
      <c r="N79" s="117">
        <f t="shared" si="17"/>
        <v>0</v>
      </c>
      <c r="O79" s="117">
        <f t="shared" si="17"/>
        <v>0</v>
      </c>
      <c r="P79" s="117">
        <f t="shared" si="17"/>
        <v>0</v>
      </c>
      <c r="Q79" s="117">
        <f t="shared" si="17"/>
        <v>0</v>
      </c>
      <c r="R79" s="117">
        <f t="shared" si="17"/>
        <v>0</v>
      </c>
      <c r="S79" s="118">
        <f>SUM(C79:R79)</f>
        <v>0</v>
      </c>
      <c r="T79" s="7"/>
      <c r="U79" s="162">
        <f>(+C79+D79)*$U$9</f>
        <v>0</v>
      </c>
      <c r="V79" s="162">
        <f>(+C79+D79)*$V$9</f>
        <v>0</v>
      </c>
      <c r="W79" s="162">
        <f t="shared" ref="W79" si="18">+V79+U79</f>
        <v>0</v>
      </c>
      <c r="X79" s="7"/>
      <c r="Y79" s="7"/>
      <c r="Z79" s="7"/>
      <c r="AA79" s="7"/>
      <c r="AB79" s="7"/>
      <c r="AC79" s="7"/>
      <c r="AD79" s="7"/>
      <c r="AE79" s="7"/>
      <c r="AF79" s="9"/>
      <c r="AG79" s="9"/>
      <c r="AH79" s="9"/>
      <c r="AI79" s="163">
        <f>+G79*$AI$9</f>
        <v>0</v>
      </c>
      <c r="AJ79" s="163">
        <f>+G79*$AJ$9</f>
        <v>0</v>
      </c>
      <c r="AK79" s="163">
        <f t="shared" ref="AK79" si="19">+AJ79+AI79</f>
        <v>0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122"/>
      <c r="H81" s="71"/>
      <c r="O81" s="128"/>
      <c r="P81" s="71"/>
      <c r="Q81" s="71"/>
    </row>
    <row r="82" spans="1:23" x14ac:dyDescent="0.2">
      <c r="A82" s="76"/>
      <c r="B82" s="76"/>
      <c r="C82" s="10"/>
      <c r="H82" s="10"/>
      <c r="O82" s="128"/>
      <c r="P82" s="128"/>
      <c r="Q82" s="149"/>
      <c r="U82" s="15"/>
      <c r="V82" s="15"/>
      <c r="W82" s="15"/>
    </row>
    <row r="83" spans="1:23" x14ac:dyDescent="0.2">
      <c r="O83" s="71"/>
      <c r="P83" s="71"/>
      <c r="Q83" s="71"/>
    </row>
    <row r="84" spans="1:23" x14ac:dyDescent="0.2">
      <c r="H84" s="10"/>
      <c r="O84" s="129"/>
      <c r="P84" s="71"/>
      <c r="Q84" s="71"/>
      <c r="U84" s="15"/>
      <c r="V84" s="15"/>
      <c r="W84" s="15"/>
    </row>
    <row r="85" spans="1:23" x14ac:dyDescent="0.2">
      <c r="C85" s="10"/>
      <c r="F85" s="10"/>
      <c r="O85" s="128"/>
      <c r="P85" s="71"/>
      <c r="Q85" s="71"/>
    </row>
    <row r="86" spans="1:23" x14ac:dyDescent="0.2">
      <c r="C86" s="10"/>
      <c r="F86" s="10"/>
      <c r="O86" s="71"/>
      <c r="P86" s="71"/>
      <c r="Q86" s="71"/>
    </row>
    <row r="87" spans="1:23" x14ac:dyDescent="0.2">
      <c r="C87" s="10"/>
      <c r="F87" s="10"/>
      <c r="O87" s="71"/>
      <c r="P87" s="71"/>
      <c r="Q87" s="71"/>
    </row>
    <row r="88" spans="1:23" x14ac:dyDescent="0.2">
      <c r="C88" s="10"/>
      <c r="F88" s="10"/>
      <c r="O88" s="71"/>
      <c r="P88" s="71"/>
      <c r="Q88" s="71"/>
    </row>
    <row r="89" spans="1:23" x14ac:dyDescent="0.2">
      <c r="C89" s="10"/>
      <c r="F89" s="10"/>
      <c r="O89" s="71"/>
      <c r="P89" s="71"/>
      <c r="Q89" s="71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mergeCells count="1">
    <mergeCell ref="A3:S3"/>
  </mergeCells>
  <pageMargins left="0.2" right="0.2" top="0.25" bottom="0.25" header="0.3" footer="0.3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P126"/>
  <sheetViews>
    <sheetView zoomScaleNormal="100" workbookViewId="0">
      <pane ySplit="9" topLeftCell="A29" activePane="bottomLeft" state="frozen"/>
      <selection pane="bottomLeft" activeCell="C61" sqref="C61"/>
    </sheetView>
  </sheetViews>
  <sheetFormatPr defaultRowHeight="10.199999999999999" x14ac:dyDescent="0.2"/>
  <cols>
    <col min="1" max="1" width="31.44140625" style="6" bestFit="1" customWidth="1"/>
    <col min="2" max="2" width="8.33203125" style="6" bestFit="1" customWidth="1"/>
    <col min="3" max="3" width="10.44140625" style="6" customWidth="1"/>
    <col min="4" max="4" width="8.88671875" style="6"/>
    <col min="5" max="6" width="9.109375" style="6" bestFit="1" customWidth="1"/>
    <col min="7" max="7" width="8.109375" style="6" customWidth="1"/>
    <col min="8" max="8" width="9.109375" style="6" bestFit="1" customWidth="1"/>
    <col min="9" max="9" width="8.5546875" style="6" bestFit="1" customWidth="1"/>
    <col min="10" max="14" width="8.5546875" style="6" customWidth="1"/>
    <col min="15" max="15" width="12.6640625" style="6" customWidth="1"/>
    <col min="16" max="16" width="10.33203125" style="6" customWidth="1"/>
    <col min="17" max="17" width="10.33203125" style="6" bestFit="1" customWidth="1"/>
    <col min="18" max="18" width="8.5546875" style="6" customWidth="1"/>
    <col min="19" max="19" width="13" style="6" customWidth="1"/>
    <col min="20" max="20" width="2.6640625" style="13" customWidth="1"/>
    <col min="21" max="23" width="10.33203125" style="13" customWidth="1"/>
    <col min="24" max="24" width="2.6640625" style="13" customWidth="1"/>
    <col min="25" max="30" width="0" style="13" hidden="1" customWidth="1"/>
    <col min="31" max="33" width="11.33203125" style="13" hidden="1" customWidth="1"/>
    <col min="34" max="34" width="9.109375" style="13" hidden="1" customWidth="1"/>
    <col min="35" max="35" width="9.88671875" style="13" bestFit="1" customWidth="1"/>
    <col min="36" max="36" width="11.5546875" style="6" bestFit="1" customWidth="1"/>
    <col min="37" max="37" width="7.88671875" style="6" customWidth="1"/>
    <col min="38" max="39" width="0" style="6" hidden="1" customWidth="1"/>
    <col min="40" max="40" width="8.88671875" style="6"/>
    <col min="41" max="41" width="7.88671875" style="6" customWidth="1"/>
    <col min="42" max="42" width="13.6640625" style="6" customWidth="1"/>
    <col min="43" max="261" width="8.88671875" style="6"/>
    <col min="262" max="262" width="21.5546875" style="6" customWidth="1"/>
    <col min="263" max="263" width="11.33203125" style="6" bestFit="1" customWidth="1"/>
    <col min="264" max="264" width="9.44140625" style="6" customWidth="1"/>
    <col min="265" max="265" width="8.88671875" style="6"/>
    <col min="266" max="269" width="8.109375" style="6" customWidth="1"/>
    <col min="270" max="270" width="8.6640625" style="6" customWidth="1"/>
    <col min="271" max="271" width="8.109375" style="6" customWidth="1"/>
    <col min="272" max="272" width="11.44140625" style="6" bestFit="1" customWidth="1"/>
    <col min="273" max="273" width="10.33203125" style="6" customWidth="1"/>
    <col min="274" max="275" width="10.33203125" style="6" bestFit="1" customWidth="1"/>
    <col min="276" max="279" width="10.33203125" style="6" customWidth="1"/>
    <col min="280" max="280" width="8.88671875" style="6"/>
    <col min="281" max="290" width="0" style="6" hidden="1" customWidth="1"/>
    <col min="291" max="291" width="9.88671875" style="6" bestFit="1" customWidth="1"/>
    <col min="292" max="292" width="11.5546875" style="6" bestFit="1" customWidth="1"/>
    <col min="293" max="293" width="7.88671875" style="6" customWidth="1"/>
    <col min="294" max="295" width="0" style="6" hidden="1" customWidth="1"/>
    <col min="296" max="296" width="8.88671875" style="6"/>
    <col min="297" max="297" width="11.6640625" style="6" bestFit="1" customWidth="1"/>
    <col min="298" max="517" width="8.88671875" style="6"/>
    <col min="518" max="518" width="21.5546875" style="6" customWidth="1"/>
    <col min="519" max="519" width="11.33203125" style="6" bestFit="1" customWidth="1"/>
    <col min="520" max="520" width="9.44140625" style="6" customWidth="1"/>
    <col min="521" max="521" width="8.88671875" style="6"/>
    <col min="522" max="525" width="8.109375" style="6" customWidth="1"/>
    <col min="526" max="526" width="8.6640625" style="6" customWidth="1"/>
    <col min="527" max="527" width="8.109375" style="6" customWidth="1"/>
    <col min="528" max="528" width="11.44140625" style="6" bestFit="1" customWidth="1"/>
    <col min="529" max="529" width="10.33203125" style="6" customWidth="1"/>
    <col min="530" max="531" width="10.33203125" style="6" bestFit="1" customWidth="1"/>
    <col min="532" max="535" width="10.33203125" style="6" customWidth="1"/>
    <col min="536" max="536" width="8.88671875" style="6"/>
    <col min="537" max="546" width="0" style="6" hidden="1" customWidth="1"/>
    <col min="547" max="547" width="9.88671875" style="6" bestFit="1" customWidth="1"/>
    <col min="548" max="548" width="11.5546875" style="6" bestFit="1" customWidth="1"/>
    <col min="549" max="549" width="7.88671875" style="6" customWidth="1"/>
    <col min="550" max="551" width="0" style="6" hidden="1" customWidth="1"/>
    <col min="552" max="552" width="8.88671875" style="6"/>
    <col min="553" max="553" width="11.6640625" style="6" bestFit="1" customWidth="1"/>
    <col min="554" max="773" width="8.88671875" style="6"/>
    <col min="774" max="774" width="21.5546875" style="6" customWidth="1"/>
    <col min="775" max="775" width="11.33203125" style="6" bestFit="1" customWidth="1"/>
    <col min="776" max="776" width="9.44140625" style="6" customWidth="1"/>
    <col min="777" max="777" width="8.88671875" style="6"/>
    <col min="778" max="781" width="8.109375" style="6" customWidth="1"/>
    <col min="782" max="782" width="8.6640625" style="6" customWidth="1"/>
    <col min="783" max="783" width="8.109375" style="6" customWidth="1"/>
    <col min="784" max="784" width="11.44140625" style="6" bestFit="1" customWidth="1"/>
    <col min="785" max="785" width="10.33203125" style="6" customWidth="1"/>
    <col min="786" max="787" width="10.33203125" style="6" bestFit="1" customWidth="1"/>
    <col min="788" max="791" width="10.33203125" style="6" customWidth="1"/>
    <col min="792" max="792" width="8.88671875" style="6"/>
    <col min="793" max="802" width="0" style="6" hidden="1" customWidth="1"/>
    <col min="803" max="803" width="9.88671875" style="6" bestFit="1" customWidth="1"/>
    <col min="804" max="804" width="11.5546875" style="6" bestFit="1" customWidth="1"/>
    <col min="805" max="805" width="7.88671875" style="6" customWidth="1"/>
    <col min="806" max="807" width="0" style="6" hidden="1" customWidth="1"/>
    <col min="808" max="808" width="8.88671875" style="6"/>
    <col min="809" max="809" width="11.6640625" style="6" bestFit="1" customWidth="1"/>
    <col min="810" max="1029" width="8.88671875" style="6"/>
    <col min="1030" max="1030" width="21.5546875" style="6" customWidth="1"/>
    <col min="1031" max="1031" width="11.33203125" style="6" bestFit="1" customWidth="1"/>
    <col min="1032" max="1032" width="9.44140625" style="6" customWidth="1"/>
    <col min="1033" max="1033" width="8.88671875" style="6"/>
    <col min="1034" max="1037" width="8.109375" style="6" customWidth="1"/>
    <col min="1038" max="1038" width="8.6640625" style="6" customWidth="1"/>
    <col min="1039" max="1039" width="8.109375" style="6" customWidth="1"/>
    <col min="1040" max="1040" width="11.44140625" style="6" bestFit="1" customWidth="1"/>
    <col min="1041" max="1041" width="10.33203125" style="6" customWidth="1"/>
    <col min="1042" max="1043" width="10.33203125" style="6" bestFit="1" customWidth="1"/>
    <col min="1044" max="1047" width="10.33203125" style="6" customWidth="1"/>
    <col min="1048" max="1048" width="8.88671875" style="6"/>
    <col min="1049" max="1058" width="0" style="6" hidden="1" customWidth="1"/>
    <col min="1059" max="1059" width="9.88671875" style="6" bestFit="1" customWidth="1"/>
    <col min="1060" max="1060" width="11.5546875" style="6" bestFit="1" customWidth="1"/>
    <col min="1061" max="1061" width="7.88671875" style="6" customWidth="1"/>
    <col min="1062" max="1063" width="0" style="6" hidden="1" customWidth="1"/>
    <col min="1064" max="1064" width="8.88671875" style="6"/>
    <col min="1065" max="1065" width="11.6640625" style="6" bestFit="1" customWidth="1"/>
    <col min="1066" max="1285" width="8.88671875" style="6"/>
    <col min="1286" max="1286" width="21.5546875" style="6" customWidth="1"/>
    <col min="1287" max="1287" width="11.33203125" style="6" bestFit="1" customWidth="1"/>
    <col min="1288" max="1288" width="9.44140625" style="6" customWidth="1"/>
    <col min="1289" max="1289" width="8.88671875" style="6"/>
    <col min="1290" max="1293" width="8.109375" style="6" customWidth="1"/>
    <col min="1294" max="1294" width="8.6640625" style="6" customWidth="1"/>
    <col min="1295" max="1295" width="8.109375" style="6" customWidth="1"/>
    <col min="1296" max="1296" width="11.44140625" style="6" bestFit="1" customWidth="1"/>
    <col min="1297" max="1297" width="10.33203125" style="6" customWidth="1"/>
    <col min="1298" max="1299" width="10.33203125" style="6" bestFit="1" customWidth="1"/>
    <col min="1300" max="1303" width="10.33203125" style="6" customWidth="1"/>
    <col min="1304" max="1304" width="8.88671875" style="6"/>
    <col min="1305" max="1314" width="0" style="6" hidden="1" customWidth="1"/>
    <col min="1315" max="1315" width="9.88671875" style="6" bestFit="1" customWidth="1"/>
    <col min="1316" max="1316" width="11.5546875" style="6" bestFit="1" customWidth="1"/>
    <col min="1317" max="1317" width="7.88671875" style="6" customWidth="1"/>
    <col min="1318" max="1319" width="0" style="6" hidden="1" customWidth="1"/>
    <col min="1320" max="1320" width="8.88671875" style="6"/>
    <col min="1321" max="1321" width="11.6640625" style="6" bestFit="1" customWidth="1"/>
    <col min="1322" max="1541" width="8.88671875" style="6"/>
    <col min="1542" max="1542" width="21.5546875" style="6" customWidth="1"/>
    <col min="1543" max="1543" width="11.33203125" style="6" bestFit="1" customWidth="1"/>
    <col min="1544" max="1544" width="9.44140625" style="6" customWidth="1"/>
    <col min="1545" max="1545" width="8.88671875" style="6"/>
    <col min="1546" max="1549" width="8.109375" style="6" customWidth="1"/>
    <col min="1550" max="1550" width="8.6640625" style="6" customWidth="1"/>
    <col min="1551" max="1551" width="8.109375" style="6" customWidth="1"/>
    <col min="1552" max="1552" width="11.44140625" style="6" bestFit="1" customWidth="1"/>
    <col min="1553" max="1553" width="10.33203125" style="6" customWidth="1"/>
    <col min="1554" max="1555" width="10.33203125" style="6" bestFit="1" customWidth="1"/>
    <col min="1556" max="1559" width="10.33203125" style="6" customWidth="1"/>
    <col min="1560" max="1560" width="8.88671875" style="6"/>
    <col min="1561" max="1570" width="0" style="6" hidden="1" customWidth="1"/>
    <col min="1571" max="1571" width="9.88671875" style="6" bestFit="1" customWidth="1"/>
    <col min="1572" max="1572" width="11.5546875" style="6" bestFit="1" customWidth="1"/>
    <col min="1573" max="1573" width="7.88671875" style="6" customWidth="1"/>
    <col min="1574" max="1575" width="0" style="6" hidden="1" customWidth="1"/>
    <col min="1576" max="1576" width="8.88671875" style="6"/>
    <col min="1577" max="1577" width="11.6640625" style="6" bestFit="1" customWidth="1"/>
    <col min="1578" max="1797" width="8.88671875" style="6"/>
    <col min="1798" max="1798" width="21.5546875" style="6" customWidth="1"/>
    <col min="1799" max="1799" width="11.33203125" style="6" bestFit="1" customWidth="1"/>
    <col min="1800" max="1800" width="9.44140625" style="6" customWidth="1"/>
    <col min="1801" max="1801" width="8.88671875" style="6"/>
    <col min="1802" max="1805" width="8.109375" style="6" customWidth="1"/>
    <col min="1806" max="1806" width="8.6640625" style="6" customWidth="1"/>
    <col min="1807" max="1807" width="8.109375" style="6" customWidth="1"/>
    <col min="1808" max="1808" width="11.44140625" style="6" bestFit="1" customWidth="1"/>
    <col min="1809" max="1809" width="10.33203125" style="6" customWidth="1"/>
    <col min="1810" max="1811" width="10.33203125" style="6" bestFit="1" customWidth="1"/>
    <col min="1812" max="1815" width="10.33203125" style="6" customWidth="1"/>
    <col min="1816" max="1816" width="8.88671875" style="6"/>
    <col min="1817" max="1826" width="0" style="6" hidden="1" customWidth="1"/>
    <col min="1827" max="1827" width="9.88671875" style="6" bestFit="1" customWidth="1"/>
    <col min="1828" max="1828" width="11.5546875" style="6" bestFit="1" customWidth="1"/>
    <col min="1829" max="1829" width="7.88671875" style="6" customWidth="1"/>
    <col min="1830" max="1831" width="0" style="6" hidden="1" customWidth="1"/>
    <col min="1832" max="1832" width="8.88671875" style="6"/>
    <col min="1833" max="1833" width="11.6640625" style="6" bestFit="1" customWidth="1"/>
    <col min="1834" max="2053" width="8.88671875" style="6"/>
    <col min="2054" max="2054" width="21.5546875" style="6" customWidth="1"/>
    <col min="2055" max="2055" width="11.33203125" style="6" bestFit="1" customWidth="1"/>
    <col min="2056" max="2056" width="9.44140625" style="6" customWidth="1"/>
    <col min="2057" max="2057" width="8.88671875" style="6"/>
    <col min="2058" max="2061" width="8.109375" style="6" customWidth="1"/>
    <col min="2062" max="2062" width="8.6640625" style="6" customWidth="1"/>
    <col min="2063" max="2063" width="8.109375" style="6" customWidth="1"/>
    <col min="2064" max="2064" width="11.44140625" style="6" bestFit="1" customWidth="1"/>
    <col min="2065" max="2065" width="10.33203125" style="6" customWidth="1"/>
    <col min="2066" max="2067" width="10.33203125" style="6" bestFit="1" customWidth="1"/>
    <col min="2068" max="2071" width="10.33203125" style="6" customWidth="1"/>
    <col min="2072" max="2072" width="8.88671875" style="6"/>
    <col min="2073" max="2082" width="0" style="6" hidden="1" customWidth="1"/>
    <col min="2083" max="2083" width="9.88671875" style="6" bestFit="1" customWidth="1"/>
    <col min="2084" max="2084" width="11.5546875" style="6" bestFit="1" customWidth="1"/>
    <col min="2085" max="2085" width="7.88671875" style="6" customWidth="1"/>
    <col min="2086" max="2087" width="0" style="6" hidden="1" customWidth="1"/>
    <col min="2088" max="2088" width="8.88671875" style="6"/>
    <col min="2089" max="2089" width="11.6640625" style="6" bestFit="1" customWidth="1"/>
    <col min="2090" max="2309" width="8.88671875" style="6"/>
    <col min="2310" max="2310" width="21.5546875" style="6" customWidth="1"/>
    <col min="2311" max="2311" width="11.33203125" style="6" bestFit="1" customWidth="1"/>
    <col min="2312" max="2312" width="9.44140625" style="6" customWidth="1"/>
    <col min="2313" max="2313" width="8.88671875" style="6"/>
    <col min="2314" max="2317" width="8.109375" style="6" customWidth="1"/>
    <col min="2318" max="2318" width="8.6640625" style="6" customWidth="1"/>
    <col min="2319" max="2319" width="8.109375" style="6" customWidth="1"/>
    <col min="2320" max="2320" width="11.44140625" style="6" bestFit="1" customWidth="1"/>
    <col min="2321" max="2321" width="10.33203125" style="6" customWidth="1"/>
    <col min="2322" max="2323" width="10.33203125" style="6" bestFit="1" customWidth="1"/>
    <col min="2324" max="2327" width="10.33203125" style="6" customWidth="1"/>
    <col min="2328" max="2328" width="8.88671875" style="6"/>
    <col min="2329" max="2338" width="0" style="6" hidden="1" customWidth="1"/>
    <col min="2339" max="2339" width="9.88671875" style="6" bestFit="1" customWidth="1"/>
    <col min="2340" max="2340" width="11.5546875" style="6" bestFit="1" customWidth="1"/>
    <col min="2341" max="2341" width="7.88671875" style="6" customWidth="1"/>
    <col min="2342" max="2343" width="0" style="6" hidden="1" customWidth="1"/>
    <col min="2344" max="2344" width="8.88671875" style="6"/>
    <col min="2345" max="2345" width="11.6640625" style="6" bestFit="1" customWidth="1"/>
    <col min="2346" max="2565" width="8.88671875" style="6"/>
    <col min="2566" max="2566" width="21.5546875" style="6" customWidth="1"/>
    <col min="2567" max="2567" width="11.33203125" style="6" bestFit="1" customWidth="1"/>
    <col min="2568" max="2568" width="9.44140625" style="6" customWidth="1"/>
    <col min="2569" max="2569" width="8.88671875" style="6"/>
    <col min="2570" max="2573" width="8.109375" style="6" customWidth="1"/>
    <col min="2574" max="2574" width="8.6640625" style="6" customWidth="1"/>
    <col min="2575" max="2575" width="8.109375" style="6" customWidth="1"/>
    <col min="2576" max="2576" width="11.44140625" style="6" bestFit="1" customWidth="1"/>
    <col min="2577" max="2577" width="10.33203125" style="6" customWidth="1"/>
    <col min="2578" max="2579" width="10.33203125" style="6" bestFit="1" customWidth="1"/>
    <col min="2580" max="2583" width="10.33203125" style="6" customWidth="1"/>
    <col min="2584" max="2584" width="8.88671875" style="6"/>
    <col min="2585" max="2594" width="0" style="6" hidden="1" customWidth="1"/>
    <col min="2595" max="2595" width="9.88671875" style="6" bestFit="1" customWidth="1"/>
    <col min="2596" max="2596" width="11.5546875" style="6" bestFit="1" customWidth="1"/>
    <col min="2597" max="2597" width="7.88671875" style="6" customWidth="1"/>
    <col min="2598" max="2599" width="0" style="6" hidden="1" customWidth="1"/>
    <col min="2600" max="2600" width="8.88671875" style="6"/>
    <col min="2601" max="2601" width="11.6640625" style="6" bestFit="1" customWidth="1"/>
    <col min="2602" max="2821" width="8.88671875" style="6"/>
    <col min="2822" max="2822" width="21.5546875" style="6" customWidth="1"/>
    <col min="2823" max="2823" width="11.33203125" style="6" bestFit="1" customWidth="1"/>
    <col min="2824" max="2824" width="9.44140625" style="6" customWidth="1"/>
    <col min="2825" max="2825" width="8.88671875" style="6"/>
    <col min="2826" max="2829" width="8.109375" style="6" customWidth="1"/>
    <col min="2830" max="2830" width="8.6640625" style="6" customWidth="1"/>
    <col min="2831" max="2831" width="8.109375" style="6" customWidth="1"/>
    <col min="2832" max="2832" width="11.44140625" style="6" bestFit="1" customWidth="1"/>
    <col min="2833" max="2833" width="10.33203125" style="6" customWidth="1"/>
    <col min="2834" max="2835" width="10.33203125" style="6" bestFit="1" customWidth="1"/>
    <col min="2836" max="2839" width="10.33203125" style="6" customWidth="1"/>
    <col min="2840" max="2840" width="8.88671875" style="6"/>
    <col min="2841" max="2850" width="0" style="6" hidden="1" customWidth="1"/>
    <col min="2851" max="2851" width="9.88671875" style="6" bestFit="1" customWidth="1"/>
    <col min="2852" max="2852" width="11.5546875" style="6" bestFit="1" customWidth="1"/>
    <col min="2853" max="2853" width="7.88671875" style="6" customWidth="1"/>
    <col min="2854" max="2855" width="0" style="6" hidden="1" customWidth="1"/>
    <col min="2856" max="2856" width="8.88671875" style="6"/>
    <col min="2857" max="2857" width="11.6640625" style="6" bestFit="1" customWidth="1"/>
    <col min="2858" max="3077" width="8.88671875" style="6"/>
    <col min="3078" max="3078" width="21.5546875" style="6" customWidth="1"/>
    <col min="3079" max="3079" width="11.33203125" style="6" bestFit="1" customWidth="1"/>
    <col min="3080" max="3080" width="9.44140625" style="6" customWidth="1"/>
    <col min="3081" max="3081" width="8.88671875" style="6"/>
    <col min="3082" max="3085" width="8.109375" style="6" customWidth="1"/>
    <col min="3086" max="3086" width="8.6640625" style="6" customWidth="1"/>
    <col min="3087" max="3087" width="8.109375" style="6" customWidth="1"/>
    <col min="3088" max="3088" width="11.44140625" style="6" bestFit="1" customWidth="1"/>
    <col min="3089" max="3089" width="10.33203125" style="6" customWidth="1"/>
    <col min="3090" max="3091" width="10.33203125" style="6" bestFit="1" customWidth="1"/>
    <col min="3092" max="3095" width="10.33203125" style="6" customWidth="1"/>
    <col min="3096" max="3096" width="8.88671875" style="6"/>
    <col min="3097" max="3106" width="0" style="6" hidden="1" customWidth="1"/>
    <col min="3107" max="3107" width="9.88671875" style="6" bestFit="1" customWidth="1"/>
    <col min="3108" max="3108" width="11.5546875" style="6" bestFit="1" customWidth="1"/>
    <col min="3109" max="3109" width="7.88671875" style="6" customWidth="1"/>
    <col min="3110" max="3111" width="0" style="6" hidden="1" customWidth="1"/>
    <col min="3112" max="3112" width="8.88671875" style="6"/>
    <col min="3113" max="3113" width="11.6640625" style="6" bestFit="1" customWidth="1"/>
    <col min="3114" max="3333" width="8.88671875" style="6"/>
    <col min="3334" max="3334" width="21.5546875" style="6" customWidth="1"/>
    <col min="3335" max="3335" width="11.33203125" style="6" bestFit="1" customWidth="1"/>
    <col min="3336" max="3336" width="9.44140625" style="6" customWidth="1"/>
    <col min="3337" max="3337" width="8.88671875" style="6"/>
    <col min="3338" max="3341" width="8.109375" style="6" customWidth="1"/>
    <col min="3342" max="3342" width="8.6640625" style="6" customWidth="1"/>
    <col min="3343" max="3343" width="8.109375" style="6" customWidth="1"/>
    <col min="3344" max="3344" width="11.44140625" style="6" bestFit="1" customWidth="1"/>
    <col min="3345" max="3345" width="10.33203125" style="6" customWidth="1"/>
    <col min="3346" max="3347" width="10.33203125" style="6" bestFit="1" customWidth="1"/>
    <col min="3348" max="3351" width="10.33203125" style="6" customWidth="1"/>
    <col min="3352" max="3352" width="8.88671875" style="6"/>
    <col min="3353" max="3362" width="0" style="6" hidden="1" customWidth="1"/>
    <col min="3363" max="3363" width="9.88671875" style="6" bestFit="1" customWidth="1"/>
    <col min="3364" max="3364" width="11.5546875" style="6" bestFit="1" customWidth="1"/>
    <col min="3365" max="3365" width="7.88671875" style="6" customWidth="1"/>
    <col min="3366" max="3367" width="0" style="6" hidden="1" customWidth="1"/>
    <col min="3368" max="3368" width="8.88671875" style="6"/>
    <col min="3369" max="3369" width="11.6640625" style="6" bestFit="1" customWidth="1"/>
    <col min="3370" max="3589" width="8.88671875" style="6"/>
    <col min="3590" max="3590" width="21.5546875" style="6" customWidth="1"/>
    <col min="3591" max="3591" width="11.33203125" style="6" bestFit="1" customWidth="1"/>
    <col min="3592" max="3592" width="9.44140625" style="6" customWidth="1"/>
    <col min="3593" max="3593" width="8.88671875" style="6"/>
    <col min="3594" max="3597" width="8.109375" style="6" customWidth="1"/>
    <col min="3598" max="3598" width="8.6640625" style="6" customWidth="1"/>
    <col min="3599" max="3599" width="8.109375" style="6" customWidth="1"/>
    <col min="3600" max="3600" width="11.44140625" style="6" bestFit="1" customWidth="1"/>
    <col min="3601" max="3601" width="10.33203125" style="6" customWidth="1"/>
    <col min="3602" max="3603" width="10.33203125" style="6" bestFit="1" customWidth="1"/>
    <col min="3604" max="3607" width="10.33203125" style="6" customWidth="1"/>
    <col min="3608" max="3608" width="8.88671875" style="6"/>
    <col min="3609" max="3618" width="0" style="6" hidden="1" customWidth="1"/>
    <col min="3619" max="3619" width="9.88671875" style="6" bestFit="1" customWidth="1"/>
    <col min="3620" max="3620" width="11.5546875" style="6" bestFit="1" customWidth="1"/>
    <col min="3621" max="3621" width="7.88671875" style="6" customWidth="1"/>
    <col min="3622" max="3623" width="0" style="6" hidden="1" customWidth="1"/>
    <col min="3624" max="3624" width="8.88671875" style="6"/>
    <col min="3625" max="3625" width="11.6640625" style="6" bestFit="1" customWidth="1"/>
    <col min="3626" max="3845" width="8.88671875" style="6"/>
    <col min="3846" max="3846" width="21.5546875" style="6" customWidth="1"/>
    <col min="3847" max="3847" width="11.33203125" style="6" bestFit="1" customWidth="1"/>
    <col min="3848" max="3848" width="9.44140625" style="6" customWidth="1"/>
    <col min="3849" max="3849" width="8.88671875" style="6"/>
    <col min="3850" max="3853" width="8.109375" style="6" customWidth="1"/>
    <col min="3854" max="3854" width="8.6640625" style="6" customWidth="1"/>
    <col min="3855" max="3855" width="8.109375" style="6" customWidth="1"/>
    <col min="3856" max="3856" width="11.44140625" style="6" bestFit="1" customWidth="1"/>
    <col min="3857" max="3857" width="10.33203125" style="6" customWidth="1"/>
    <col min="3858" max="3859" width="10.33203125" style="6" bestFit="1" customWidth="1"/>
    <col min="3860" max="3863" width="10.33203125" style="6" customWidth="1"/>
    <col min="3864" max="3864" width="8.88671875" style="6"/>
    <col min="3865" max="3874" width="0" style="6" hidden="1" customWidth="1"/>
    <col min="3875" max="3875" width="9.88671875" style="6" bestFit="1" customWidth="1"/>
    <col min="3876" max="3876" width="11.5546875" style="6" bestFit="1" customWidth="1"/>
    <col min="3877" max="3877" width="7.88671875" style="6" customWidth="1"/>
    <col min="3878" max="3879" width="0" style="6" hidden="1" customWidth="1"/>
    <col min="3880" max="3880" width="8.88671875" style="6"/>
    <col min="3881" max="3881" width="11.6640625" style="6" bestFit="1" customWidth="1"/>
    <col min="3882" max="4101" width="8.88671875" style="6"/>
    <col min="4102" max="4102" width="21.5546875" style="6" customWidth="1"/>
    <col min="4103" max="4103" width="11.33203125" style="6" bestFit="1" customWidth="1"/>
    <col min="4104" max="4104" width="9.44140625" style="6" customWidth="1"/>
    <col min="4105" max="4105" width="8.88671875" style="6"/>
    <col min="4106" max="4109" width="8.109375" style="6" customWidth="1"/>
    <col min="4110" max="4110" width="8.6640625" style="6" customWidth="1"/>
    <col min="4111" max="4111" width="8.109375" style="6" customWidth="1"/>
    <col min="4112" max="4112" width="11.44140625" style="6" bestFit="1" customWidth="1"/>
    <col min="4113" max="4113" width="10.33203125" style="6" customWidth="1"/>
    <col min="4114" max="4115" width="10.33203125" style="6" bestFit="1" customWidth="1"/>
    <col min="4116" max="4119" width="10.33203125" style="6" customWidth="1"/>
    <col min="4120" max="4120" width="8.88671875" style="6"/>
    <col min="4121" max="4130" width="0" style="6" hidden="1" customWidth="1"/>
    <col min="4131" max="4131" width="9.88671875" style="6" bestFit="1" customWidth="1"/>
    <col min="4132" max="4132" width="11.5546875" style="6" bestFit="1" customWidth="1"/>
    <col min="4133" max="4133" width="7.88671875" style="6" customWidth="1"/>
    <col min="4134" max="4135" width="0" style="6" hidden="1" customWidth="1"/>
    <col min="4136" max="4136" width="8.88671875" style="6"/>
    <col min="4137" max="4137" width="11.6640625" style="6" bestFit="1" customWidth="1"/>
    <col min="4138" max="4357" width="8.88671875" style="6"/>
    <col min="4358" max="4358" width="21.5546875" style="6" customWidth="1"/>
    <col min="4359" max="4359" width="11.33203125" style="6" bestFit="1" customWidth="1"/>
    <col min="4360" max="4360" width="9.44140625" style="6" customWidth="1"/>
    <col min="4361" max="4361" width="8.88671875" style="6"/>
    <col min="4362" max="4365" width="8.109375" style="6" customWidth="1"/>
    <col min="4366" max="4366" width="8.6640625" style="6" customWidth="1"/>
    <col min="4367" max="4367" width="8.109375" style="6" customWidth="1"/>
    <col min="4368" max="4368" width="11.44140625" style="6" bestFit="1" customWidth="1"/>
    <col min="4369" max="4369" width="10.33203125" style="6" customWidth="1"/>
    <col min="4370" max="4371" width="10.33203125" style="6" bestFit="1" customWidth="1"/>
    <col min="4372" max="4375" width="10.33203125" style="6" customWidth="1"/>
    <col min="4376" max="4376" width="8.88671875" style="6"/>
    <col min="4377" max="4386" width="0" style="6" hidden="1" customWidth="1"/>
    <col min="4387" max="4387" width="9.88671875" style="6" bestFit="1" customWidth="1"/>
    <col min="4388" max="4388" width="11.5546875" style="6" bestFit="1" customWidth="1"/>
    <col min="4389" max="4389" width="7.88671875" style="6" customWidth="1"/>
    <col min="4390" max="4391" width="0" style="6" hidden="1" customWidth="1"/>
    <col min="4392" max="4392" width="8.88671875" style="6"/>
    <col min="4393" max="4393" width="11.6640625" style="6" bestFit="1" customWidth="1"/>
    <col min="4394" max="4613" width="8.88671875" style="6"/>
    <col min="4614" max="4614" width="21.5546875" style="6" customWidth="1"/>
    <col min="4615" max="4615" width="11.33203125" style="6" bestFit="1" customWidth="1"/>
    <col min="4616" max="4616" width="9.44140625" style="6" customWidth="1"/>
    <col min="4617" max="4617" width="8.88671875" style="6"/>
    <col min="4618" max="4621" width="8.109375" style="6" customWidth="1"/>
    <col min="4622" max="4622" width="8.6640625" style="6" customWidth="1"/>
    <col min="4623" max="4623" width="8.109375" style="6" customWidth="1"/>
    <col min="4624" max="4624" width="11.44140625" style="6" bestFit="1" customWidth="1"/>
    <col min="4625" max="4625" width="10.33203125" style="6" customWidth="1"/>
    <col min="4626" max="4627" width="10.33203125" style="6" bestFit="1" customWidth="1"/>
    <col min="4628" max="4631" width="10.33203125" style="6" customWidth="1"/>
    <col min="4632" max="4632" width="8.88671875" style="6"/>
    <col min="4633" max="4642" width="0" style="6" hidden="1" customWidth="1"/>
    <col min="4643" max="4643" width="9.88671875" style="6" bestFit="1" customWidth="1"/>
    <col min="4644" max="4644" width="11.5546875" style="6" bestFit="1" customWidth="1"/>
    <col min="4645" max="4645" width="7.88671875" style="6" customWidth="1"/>
    <col min="4646" max="4647" width="0" style="6" hidden="1" customWidth="1"/>
    <col min="4648" max="4648" width="8.88671875" style="6"/>
    <col min="4649" max="4649" width="11.6640625" style="6" bestFit="1" customWidth="1"/>
    <col min="4650" max="4869" width="8.88671875" style="6"/>
    <col min="4870" max="4870" width="21.5546875" style="6" customWidth="1"/>
    <col min="4871" max="4871" width="11.33203125" style="6" bestFit="1" customWidth="1"/>
    <col min="4872" max="4872" width="9.44140625" style="6" customWidth="1"/>
    <col min="4873" max="4873" width="8.88671875" style="6"/>
    <col min="4874" max="4877" width="8.109375" style="6" customWidth="1"/>
    <col min="4878" max="4878" width="8.6640625" style="6" customWidth="1"/>
    <col min="4879" max="4879" width="8.109375" style="6" customWidth="1"/>
    <col min="4880" max="4880" width="11.44140625" style="6" bestFit="1" customWidth="1"/>
    <col min="4881" max="4881" width="10.33203125" style="6" customWidth="1"/>
    <col min="4882" max="4883" width="10.33203125" style="6" bestFit="1" customWidth="1"/>
    <col min="4884" max="4887" width="10.33203125" style="6" customWidth="1"/>
    <col min="4888" max="4888" width="8.88671875" style="6"/>
    <col min="4889" max="4898" width="0" style="6" hidden="1" customWidth="1"/>
    <col min="4899" max="4899" width="9.88671875" style="6" bestFit="1" customWidth="1"/>
    <col min="4900" max="4900" width="11.5546875" style="6" bestFit="1" customWidth="1"/>
    <col min="4901" max="4901" width="7.88671875" style="6" customWidth="1"/>
    <col min="4902" max="4903" width="0" style="6" hidden="1" customWidth="1"/>
    <col min="4904" max="4904" width="8.88671875" style="6"/>
    <col min="4905" max="4905" width="11.6640625" style="6" bestFit="1" customWidth="1"/>
    <col min="4906" max="5125" width="8.88671875" style="6"/>
    <col min="5126" max="5126" width="21.5546875" style="6" customWidth="1"/>
    <col min="5127" max="5127" width="11.33203125" style="6" bestFit="1" customWidth="1"/>
    <col min="5128" max="5128" width="9.44140625" style="6" customWidth="1"/>
    <col min="5129" max="5129" width="8.88671875" style="6"/>
    <col min="5130" max="5133" width="8.109375" style="6" customWidth="1"/>
    <col min="5134" max="5134" width="8.6640625" style="6" customWidth="1"/>
    <col min="5135" max="5135" width="8.109375" style="6" customWidth="1"/>
    <col min="5136" max="5136" width="11.44140625" style="6" bestFit="1" customWidth="1"/>
    <col min="5137" max="5137" width="10.33203125" style="6" customWidth="1"/>
    <col min="5138" max="5139" width="10.33203125" style="6" bestFit="1" customWidth="1"/>
    <col min="5140" max="5143" width="10.33203125" style="6" customWidth="1"/>
    <col min="5144" max="5144" width="8.88671875" style="6"/>
    <col min="5145" max="5154" width="0" style="6" hidden="1" customWidth="1"/>
    <col min="5155" max="5155" width="9.88671875" style="6" bestFit="1" customWidth="1"/>
    <col min="5156" max="5156" width="11.5546875" style="6" bestFit="1" customWidth="1"/>
    <col min="5157" max="5157" width="7.88671875" style="6" customWidth="1"/>
    <col min="5158" max="5159" width="0" style="6" hidden="1" customWidth="1"/>
    <col min="5160" max="5160" width="8.88671875" style="6"/>
    <col min="5161" max="5161" width="11.6640625" style="6" bestFit="1" customWidth="1"/>
    <col min="5162" max="5381" width="8.88671875" style="6"/>
    <col min="5382" max="5382" width="21.5546875" style="6" customWidth="1"/>
    <col min="5383" max="5383" width="11.33203125" style="6" bestFit="1" customWidth="1"/>
    <col min="5384" max="5384" width="9.44140625" style="6" customWidth="1"/>
    <col min="5385" max="5385" width="8.88671875" style="6"/>
    <col min="5386" max="5389" width="8.109375" style="6" customWidth="1"/>
    <col min="5390" max="5390" width="8.6640625" style="6" customWidth="1"/>
    <col min="5391" max="5391" width="8.109375" style="6" customWidth="1"/>
    <col min="5392" max="5392" width="11.44140625" style="6" bestFit="1" customWidth="1"/>
    <col min="5393" max="5393" width="10.33203125" style="6" customWidth="1"/>
    <col min="5394" max="5395" width="10.33203125" style="6" bestFit="1" customWidth="1"/>
    <col min="5396" max="5399" width="10.33203125" style="6" customWidth="1"/>
    <col min="5400" max="5400" width="8.88671875" style="6"/>
    <col min="5401" max="5410" width="0" style="6" hidden="1" customWidth="1"/>
    <col min="5411" max="5411" width="9.88671875" style="6" bestFit="1" customWidth="1"/>
    <col min="5412" max="5412" width="11.5546875" style="6" bestFit="1" customWidth="1"/>
    <col min="5413" max="5413" width="7.88671875" style="6" customWidth="1"/>
    <col min="5414" max="5415" width="0" style="6" hidden="1" customWidth="1"/>
    <col min="5416" max="5416" width="8.88671875" style="6"/>
    <col min="5417" max="5417" width="11.6640625" style="6" bestFit="1" customWidth="1"/>
    <col min="5418" max="5637" width="8.88671875" style="6"/>
    <col min="5638" max="5638" width="21.5546875" style="6" customWidth="1"/>
    <col min="5639" max="5639" width="11.33203125" style="6" bestFit="1" customWidth="1"/>
    <col min="5640" max="5640" width="9.44140625" style="6" customWidth="1"/>
    <col min="5641" max="5641" width="8.88671875" style="6"/>
    <col min="5642" max="5645" width="8.109375" style="6" customWidth="1"/>
    <col min="5646" max="5646" width="8.6640625" style="6" customWidth="1"/>
    <col min="5647" max="5647" width="8.109375" style="6" customWidth="1"/>
    <col min="5648" max="5648" width="11.44140625" style="6" bestFit="1" customWidth="1"/>
    <col min="5649" max="5649" width="10.33203125" style="6" customWidth="1"/>
    <col min="5650" max="5651" width="10.33203125" style="6" bestFit="1" customWidth="1"/>
    <col min="5652" max="5655" width="10.33203125" style="6" customWidth="1"/>
    <col min="5656" max="5656" width="8.88671875" style="6"/>
    <col min="5657" max="5666" width="0" style="6" hidden="1" customWidth="1"/>
    <col min="5667" max="5667" width="9.88671875" style="6" bestFit="1" customWidth="1"/>
    <col min="5668" max="5668" width="11.5546875" style="6" bestFit="1" customWidth="1"/>
    <col min="5669" max="5669" width="7.88671875" style="6" customWidth="1"/>
    <col min="5670" max="5671" width="0" style="6" hidden="1" customWidth="1"/>
    <col min="5672" max="5672" width="8.88671875" style="6"/>
    <col min="5673" max="5673" width="11.6640625" style="6" bestFit="1" customWidth="1"/>
    <col min="5674" max="5893" width="8.88671875" style="6"/>
    <col min="5894" max="5894" width="21.5546875" style="6" customWidth="1"/>
    <col min="5895" max="5895" width="11.33203125" style="6" bestFit="1" customWidth="1"/>
    <col min="5896" max="5896" width="9.44140625" style="6" customWidth="1"/>
    <col min="5897" max="5897" width="8.88671875" style="6"/>
    <col min="5898" max="5901" width="8.109375" style="6" customWidth="1"/>
    <col min="5902" max="5902" width="8.6640625" style="6" customWidth="1"/>
    <col min="5903" max="5903" width="8.109375" style="6" customWidth="1"/>
    <col min="5904" max="5904" width="11.44140625" style="6" bestFit="1" customWidth="1"/>
    <col min="5905" max="5905" width="10.33203125" style="6" customWidth="1"/>
    <col min="5906" max="5907" width="10.33203125" style="6" bestFit="1" customWidth="1"/>
    <col min="5908" max="5911" width="10.33203125" style="6" customWidth="1"/>
    <col min="5912" max="5912" width="8.88671875" style="6"/>
    <col min="5913" max="5922" width="0" style="6" hidden="1" customWidth="1"/>
    <col min="5923" max="5923" width="9.88671875" style="6" bestFit="1" customWidth="1"/>
    <col min="5924" max="5924" width="11.5546875" style="6" bestFit="1" customWidth="1"/>
    <col min="5925" max="5925" width="7.88671875" style="6" customWidth="1"/>
    <col min="5926" max="5927" width="0" style="6" hidden="1" customWidth="1"/>
    <col min="5928" max="5928" width="8.88671875" style="6"/>
    <col min="5929" max="5929" width="11.6640625" style="6" bestFit="1" customWidth="1"/>
    <col min="5930" max="6149" width="8.88671875" style="6"/>
    <col min="6150" max="6150" width="21.5546875" style="6" customWidth="1"/>
    <col min="6151" max="6151" width="11.33203125" style="6" bestFit="1" customWidth="1"/>
    <col min="6152" max="6152" width="9.44140625" style="6" customWidth="1"/>
    <col min="6153" max="6153" width="8.88671875" style="6"/>
    <col min="6154" max="6157" width="8.109375" style="6" customWidth="1"/>
    <col min="6158" max="6158" width="8.6640625" style="6" customWidth="1"/>
    <col min="6159" max="6159" width="8.109375" style="6" customWidth="1"/>
    <col min="6160" max="6160" width="11.44140625" style="6" bestFit="1" customWidth="1"/>
    <col min="6161" max="6161" width="10.33203125" style="6" customWidth="1"/>
    <col min="6162" max="6163" width="10.33203125" style="6" bestFit="1" customWidth="1"/>
    <col min="6164" max="6167" width="10.33203125" style="6" customWidth="1"/>
    <col min="6168" max="6168" width="8.88671875" style="6"/>
    <col min="6169" max="6178" width="0" style="6" hidden="1" customWidth="1"/>
    <col min="6179" max="6179" width="9.88671875" style="6" bestFit="1" customWidth="1"/>
    <col min="6180" max="6180" width="11.5546875" style="6" bestFit="1" customWidth="1"/>
    <col min="6181" max="6181" width="7.88671875" style="6" customWidth="1"/>
    <col min="6182" max="6183" width="0" style="6" hidden="1" customWidth="1"/>
    <col min="6184" max="6184" width="8.88671875" style="6"/>
    <col min="6185" max="6185" width="11.6640625" style="6" bestFit="1" customWidth="1"/>
    <col min="6186" max="6405" width="8.88671875" style="6"/>
    <col min="6406" max="6406" width="21.5546875" style="6" customWidth="1"/>
    <col min="6407" max="6407" width="11.33203125" style="6" bestFit="1" customWidth="1"/>
    <col min="6408" max="6408" width="9.44140625" style="6" customWidth="1"/>
    <col min="6409" max="6409" width="8.88671875" style="6"/>
    <col min="6410" max="6413" width="8.109375" style="6" customWidth="1"/>
    <col min="6414" max="6414" width="8.6640625" style="6" customWidth="1"/>
    <col min="6415" max="6415" width="8.109375" style="6" customWidth="1"/>
    <col min="6416" max="6416" width="11.44140625" style="6" bestFit="1" customWidth="1"/>
    <col min="6417" max="6417" width="10.33203125" style="6" customWidth="1"/>
    <col min="6418" max="6419" width="10.33203125" style="6" bestFit="1" customWidth="1"/>
    <col min="6420" max="6423" width="10.33203125" style="6" customWidth="1"/>
    <col min="6424" max="6424" width="8.88671875" style="6"/>
    <col min="6425" max="6434" width="0" style="6" hidden="1" customWidth="1"/>
    <col min="6435" max="6435" width="9.88671875" style="6" bestFit="1" customWidth="1"/>
    <col min="6436" max="6436" width="11.5546875" style="6" bestFit="1" customWidth="1"/>
    <col min="6437" max="6437" width="7.88671875" style="6" customWidth="1"/>
    <col min="6438" max="6439" width="0" style="6" hidden="1" customWidth="1"/>
    <col min="6440" max="6440" width="8.88671875" style="6"/>
    <col min="6441" max="6441" width="11.6640625" style="6" bestFit="1" customWidth="1"/>
    <col min="6442" max="6661" width="8.88671875" style="6"/>
    <col min="6662" max="6662" width="21.5546875" style="6" customWidth="1"/>
    <col min="6663" max="6663" width="11.33203125" style="6" bestFit="1" customWidth="1"/>
    <col min="6664" max="6664" width="9.44140625" style="6" customWidth="1"/>
    <col min="6665" max="6665" width="8.88671875" style="6"/>
    <col min="6666" max="6669" width="8.109375" style="6" customWidth="1"/>
    <col min="6670" max="6670" width="8.6640625" style="6" customWidth="1"/>
    <col min="6671" max="6671" width="8.109375" style="6" customWidth="1"/>
    <col min="6672" max="6672" width="11.44140625" style="6" bestFit="1" customWidth="1"/>
    <col min="6673" max="6673" width="10.33203125" style="6" customWidth="1"/>
    <col min="6674" max="6675" width="10.33203125" style="6" bestFit="1" customWidth="1"/>
    <col min="6676" max="6679" width="10.33203125" style="6" customWidth="1"/>
    <col min="6680" max="6680" width="8.88671875" style="6"/>
    <col min="6681" max="6690" width="0" style="6" hidden="1" customWidth="1"/>
    <col min="6691" max="6691" width="9.88671875" style="6" bestFit="1" customWidth="1"/>
    <col min="6692" max="6692" width="11.5546875" style="6" bestFit="1" customWidth="1"/>
    <col min="6693" max="6693" width="7.88671875" style="6" customWidth="1"/>
    <col min="6694" max="6695" width="0" style="6" hidden="1" customWidth="1"/>
    <col min="6696" max="6696" width="8.88671875" style="6"/>
    <col min="6697" max="6697" width="11.6640625" style="6" bestFit="1" customWidth="1"/>
    <col min="6698" max="6917" width="8.88671875" style="6"/>
    <col min="6918" max="6918" width="21.5546875" style="6" customWidth="1"/>
    <col min="6919" max="6919" width="11.33203125" style="6" bestFit="1" customWidth="1"/>
    <col min="6920" max="6920" width="9.44140625" style="6" customWidth="1"/>
    <col min="6921" max="6921" width="8.88671875" style="6"/>
    <col min="6922" max="6925" width="8.109375" style="6" customWidth="1"/>
    <col min="6926" max="6926" width="8.6640625" style="6" customWidth="1"/>
    <col min="6927" max="6927" width="8.109375" style="6" customWidth="1"/>
    <col min="6928" max="6928" width="11.44140625" style="6" bestFit="1" customWidth="1"/>
    <col min="6929" max="6929" width="10.33203125" style="6" customWidth="1"/>
    <col min="6930" max="6931" width="10.33203125" style="6" bestFit="1" customWidth="1"/>
    <col min="6932" max="6935" width="10.33203125" style="6" customWidth="1"/>
    <col min="6936" max="6936" width="8.88671875" style="6"/>
    <col min="6937" max="6946" width="0" style="6" hidden="1" customWidth="1"/>
    <col min="6947" max="6947" width="9.88671875" style="6" bestFit="1" customWidth="1"/>
    <col min="6948" max="6948" width="11.5546875" style="6" bestFit="1" customWidth="1"/>
    <col min="6949" max="6949" width="7.88671875" style="6" customWidth="1"/>
    <col min="6950" max="6951" width="0" style="6" hidden="1" customWidth="1"/>
    <col min="6952" max="6952" width="8.88671875" style="6"/>
    <col min="6953" max="6953" width="11.6640625" style="6" bestFit="1" customWidth="1"/>
    <col min="6954" max="7173" width="8.88671875" style="6"/>
    <col min="7174" max="7174" width="21.5546875" style="6" customWidth="1"/>
    <col min="7175" max="7175" width="11.33203125" style="6" bestFit="1" customWidth="1"/>
    <col min="7176" max="7176" width="9.44140625" style="6" customWidth="1"/>
    <col min="7177" max="7177" width="8.88671875" style="6"/>
    <col min="7178" max="7181" width="8.109375" style="6" customWidth="1"/>
    <col min="7182" max="7182" width="8.6640625" style="6" customWidth="1"/>
    <col min="7183" max="7183" width="8.109375" style="6" customWidth="1"/>
    <col min="7184" max="7184" width="11.44140625" style="6" bestFit="1" customWidth="1"/>
    <col min="7185" max="7185" width="10.33203125" style="6" customWidth="1"/>
    <col min="7186" max="7187" width="10.33203125" style="6" bestFit="1" customWidth="1"/>
    <col min="7188" max="7191" width="10.33203125" style="6" customWidth="1"/>
    <col min="7192" max="7192" width="8.88671875" style="6"/>
    <col min="7193" max="7202" width="0" style="6" hidden="1" customWidth="1"/>
    <col min="7203" max="7203" width="9.88671875" style="6" bestFit="1" customWidth="1"/>
    <col min="7204" max="7204" width="11.5546875" style="6" bestFit="1" customWidth="1"/>
    <col min="7205" max="7205" width="7.88671875" style="6" customWidth="1"/>
    <col min="7206" max="7207" width="0" style="6" hidden="1" customWidth="1"/>
    <col min="7208" max="7208" width="8.88671875" style="6"/>
    <col min="7209" max="7209" width="11.6640625" style="6" bestFit="1" customWidth="1"/>
    <col min="7210" max="7429" width="8.88671875" style="6"/>
    <col min="7430" max="7430" width="21.5546875" style="6" customWidth="1"/>
    <col min="7431" max="7431" width="11.33203125" style="6" bestFit="1" customWidth="1"/>
    <col min="7432" max="7432" width="9.44140625" style="6" customWidth="1"/>
    <col min="7433" max="7433" width="8.88671875" style="6"/>
    <col min="7434" max="7437" width="8.109375" style="6" customWidth="1"/>
    <col min="7438" max="7438" width="8.6640625" style="6" customWidth="1"/>
    <col min="7439" max="7439" width="8.109375" style="6" customWidth="1"/>
    <col min="7440" max="7440" width="11.44140625" style="6" bestFit="1" customWidth="1"/>
    <col min="7441" max="7441" width="10.33203125" style="6" customWidth="1"/>
    <col min="7442" max="7443" width="10.33203125" style="6" bestFit="1" customWidth="1"/>
    <col min="7444" max="7447" width="10.33203125" style="6" customWidth="1"/>
    <col min="7448" max="7448" width="8.88671875" style="6"/>
    <col min="7449" max="7458" width="0" style="6" hidden="1" customWidth="1"/>
    <col min="7459" max="7459" width="9.88671875" style="6" bestFit="1" customWidth="1"/>
    <col min="7460" max="7460" width="11.5546875" style="6" bestFit="1" customWidth="1"/>
    <col min="7461" max="7461" width="7.88671875" style="6" customWidth="1"/>
    <col min="7462" max="7463" width="0" style="6" hidden="1" customWidth="1"/>
    <col min="7464" max="7464" width="8.88671875" style="6"/>
    <col min="7465" max="7465" width="11.6640625" style="6" bestFit="1" customWidth="1"/>
    <col min="7466" max="7685" width="8.88671875" style="6"/>
    <col min="7686" max="7686" width="21.5546875" style="6" customWidth="1"/>
    <col min="7687" max="7687" width="11.33203125" style="6" bestFit="1" customWidth="1"/>
    <col min="7688" max="7688" width="9.44140625" style="6" customWidth="1"/>
    <col min="7689" max="7689" width="8.88671875" style="6"/>
    <col min="7690" max="7693" width="8.109375" style="6" customWidth="1"/>
    <col min="7694" max="7694" width="8.6640625" style="6" customWidth="1"/>
    <col min="7695" max="7695" width="8.109375" style="6" customWidth="1"/>
    <col min="7696" max="7696" width="11.44140625" style="6" bestFit="1" customWidth="1"/>
    <col min="7697" max="7697" width="10.33203125" style="6" customWidth="1"/>
    <col min="7698" max="7699" width="10.33203125" style="6" bestFit="1" customWidth="1"/>
    <col min="7700" max="7703" width="10.33203125" style="6" customWidth="1"/>
    <col min="7704" max="7704" width="8.88671875" style="6"/>
    <col min="7705" max="7714" width="0" style="6" hidden="1" customWidth="1"/>
    <col min="7715" max="7715" width="9.88671875" style="6" bestFit="1" customWidth="1"/>
    <col min="7716" max="7716" width="11.5546875" style="6" bestFit="1" customWidth="1"/>
    <col min="7717" max="7717" width="7.88671875" style="6" customWidth="1"/>
    <col min="7718" max="7719" width="0" style="6" hidden="1" customWidth="1"/>
    <col min="7720" max="7720" width="8.88671875" style="6"/>
    <col min="7721" max="7721" width="11.6640625" style="6" bestFit="1" customWidth="1"/>
    <col min="7722" max="7941" width="8.88671875" style="6"/>
    <col min="7942" max="7942" width="21.5546875" style="6" customWidth="1"/>
    <col min="7943" max="7943" width="11.33203125" style="6" bestFit="1" customWidth="1"/>
    <col min="7944" max="7944" width="9.44140625" style="6" customWidth="1"/>
    <col min="7945" max="7945" width="8.88671875" style="6"/>
    <col min="7946" max="7949" width="8.109375" style="6" customWidth="1"/>
    <col min="7950" max="7950" width="8.6640625" style="6" customWidth="1"/>
    <col min="7951" max="7951" width="8.109375" style="6" customWidth="1"/>
    <col min="7952" max="7952" width="11.44140625" style="6" bestFit="1" customWidth="1"/>
    <col min="7953" max="7953" width="10.33203125" style="6" customWidth="1"/>
    <col min="7954" max="7955" width="10.33203125" style="6" bestFit="1" customWidth="1"/>
    <col min="7956" max="7959" width="10.33203125" style="6" customWidth="1"/>
    <col min="7960" max="7960" width="8.88671875" style="6"/>
    <col min="7961" max="7970" width="0" style="6" hidden="1" customWidth="1"/>
    <col min="7971" max="7971" width="9.88671875" style="6" bestFit="1" customWidth="1"/>
    <col min="7972" max="7972" width="11.5546875" style="6" bestFit="1" customWidth="1"/>
    <col min="7973" max="7973" width="7.88671875" style="6" customWidth="1"/>
    <col min="7974" max="7975" width="0" style="6" hidden="1" customWidth="1"/>
    <col min="7976" max="7976" width="8.88671875" style="6"/>
    <col min="7977" max="7977" width="11.6640625" style="6" bestFit="1" customWidth="1"/>
    <col min="7978" max="8197" width="8.88671875" style="6"/>
    <col min="8198" max="8198" width="21.5546875" style="6" customWidth="1"/>
    <col min="8199" max="8199" width="11.33203125" style="6" bestFit="1" customWidth="1"/>
    <col min="8200" max="8200" width="9.44140625" style="6" customWidth="1"/>
    <col min="8201" max="8201" width="8.88671875" style="6"/>
    <col min="8202" max="8205" width="8.109375" style="6" customWidth="1"/>
    <col min="8206" max="8206" width="8.6640625" style="6" customWidth="1"/>
    <col min="8207" max="8207" width="8.109375" style="6" customWidth="1"/>
    <col min="8208" max="8208" width="11.44140625" style="6" bestFit="1" customWidth="1"/>
    <col min="8209" max="8209" width="10.33203125" style="6" customWidth="1"/>
    <col min="8210" max="8211" width="10.33203125" style="6" bestFit="1" customWidth="1"/>
    <col min="8212" max="8215" width="10.33203125" style="6" customWidth="1"/>
    <col min="8216" max="8216" width="8.88671875" style="6"/>
    <col min="8217" max="8226" width="0" style="6" hidden="1" customWidth="1"/>
    <col min="8227" max="8227" width="9.88671875" style="6" bestFit="1" customWidth="1"/>
    <col min="8228" max="8228" width="11.5546875" style="6" bestFit="1" customWidth="1"/>
    <col min="8229" max="8229" width="7.88671875" style="6" customWidth="1"/>
    <col min="8230" max="8231" width="0" style="6" hidden="1" customWidth="1"/>
    <col min="8232" max="8232" width="8.88671875" style="6"/>
    <col min="8233" max="8233" width="11.6640625" style="6" bestFit="1" customWidth="1"/>
    <col min="8234" max="8453" width="8.88671875" style="6"/>
    <col min="8454" max="8454" width="21.5546875" style="6" customWidth="1"/>
    <col min="8455" max="8455" width="11.33203125" style="6" bestFit="1" customWidth="1"/>
    <col min="8456" max="8456" width="9.44140625" style="6" customWidth="1"/>
    <col min="8457" max="8457" width="8.88671875" style="6"/>
    <col min="8458" max="8461" width="8.109375" style="6" customWidth="1"/>
    <col min="8462" max="8462" width="8.6640625" style="6" customWidth="1"/>
    <col min="8463" max="8463" width="8.109375" style="6" customWidth="1"/>
    <col min="8464" max="8464" width="11.44140625" style="6" bestFit="1" customWidth="1"/>
    <col min="8465" max="8465" width="10.33203125" style="6" customWidth="1"/>
    <col min="8466" max="8467" width="10.33203125" style="6" bestFit="1" customWidth="1"/>
    <col min="8468" max="8471" width="10.33203125" style="6" customWidth="1"/>
    <col min="8472" max="8472" width="8.88671875" style="6"/>
    <col min="8473" max="8482" width="0" style="6" hidden="1" customWidth="1"/>
    <col min="8483" max="8483" width="9.88671875" style="6" bestFit="1" customWidth="1"/>
    <col min="8484" max="8484" width="11.5546875" style="6" bestFit="1" customWidth="1"/>
    <col min="8485" max="8485" width="7.88671875" style="6" customWidth="1"/>
    <col min="8486" max="8487" width="0" style="6" hidden="1" customWidth="1"/>
    <col min="8488" max="8488" width="8.88671875" style="6"/>
    <col min="8489" max="8489" width="11.6640625" style="6" bestFit="1" customWidth="1"/>
    <col min="8490" max="8709" width="8.88671875" style="6"/>
    <col min="8710" max="8710" width="21.5546875" style="6" customWidth="1"/>
    <col min="8711" max="8711" width="11.33203125" style="6" bestFit="1" customWidth="1"/>
    <col min="8712" max="8712" width="9.44140625" style="6" customWidth="1"/>
    <col min="8713" max="8713" width="8.88671875" style="6"/>
    <col min="8714" max="8717" width="8.109375" style="6" customWidth="1"/>
    <col min="8718" max="8718" width="8.6640625" style="6" customWidth="1"/>
    <col min="8719" max="8719" width="8.109375" style="6" customWidth="1"/>
    <col min="8720" max="8720" width="11.44140625" style="6" bestFit="1" customWidth="1"/>
    <col min="8721" max="8721" width="10.33203125" style="6" customWidth="1"/>
    <col min="8722" max="8723" width="10.33203125" style="6" bestFit="1" customWidth="1"/>
    <col min="8724" max="8727" width="10.33203125" style="6" customWidth="1"/>
    <col min="8728" max="8728" width="8.88671875" style="6"/>
    <col min="8729" max="8738" width="0" style="6" hidden="1" customWidth="1"/>
    <col min="8739" max="8739" width="9.88671875" style="6" bestFit="1" customWidth="1"/>
    <col min="8740" max="8740" width="11.5546875" style="6" bestFit="1" customWidth="1"/>
    <col min="8741" max="8741" width="7.88671875" style="6" customWidth="1"/>
    <col min="8742" max="8743" width="0" style="6" hidden="1" customWidth="1"/>
    <col min="8744" max="8744" width="8.88671875" style="6"/>
    <col min="8745" max="8745" width="11.6640625" style="6" bestFit="1" customWidth="1"/>
    <col min="8746" max="8965" width="8.88671875" style="6"/>
    <col min="8966" max="8966" width="21.5546875" style="6" customWidth="1"/>
    <col min="8967" max="8967" width="11.33203125" style="6" bestFit="1" customWidth="1"/>
    <col min="8968" max="8968" width="9.44140625" style="6" customWidth="1"/>
    <col min="8969" max="8969" width="8.88671875" style="6"/>
    <col min="8970" max="8973" width="8.109375" style="6" customWidth="1"/>
    <col min="8974" max="8974" width="8.6640625" style="6" customWidth="1"/>
    <col min="8975" max="8975" width="8.109375" style="6" customWidth="1"/>
    <col min="8976" max="8976" width="11.44140625" style="6" bestFit="1" customWidth="1"/>
    <col min="8977" max="8977" width="10.33203125" style="6" customWidth="1"/>
    <col min="8978" max="8979" width="10.33203125" style="6" bestFit="1" customWidth="1"/>
    <col min="8980" max="8983" width="10.33203125" style="6" customWidth="1"/>
    <col min="8984" max="8984" width="8.88671875" style="6"/>
    <col min="8985" max="8994" width="0" style="6" hidden="1" customWidth="1"/>
    <col min="8995" max="8995" width="9.88671875" style="6" bestFit="1" customWidth="1"/>
    <col min="8996" max="8996" width="11.5546875" style="6" bestFit="1" customWidth="1"/>
    <col min="8997" max="8997" width="7.88671875" style="6" customWidth="1"/>
    <col min="8998" max="8999" width="0" style="6" hidden="1" customWidth="1"/>
    <col min="9000" max="9000" width="8.88671875" style="6"/>
    <col min="9001" max="9001" width="11.6640625" style="6" bestFit="1" customWidth="1"/>
    <col min="9002" max="9221" width="8.88671875" style="6"/>
    <col min="9222" max="9222" width="21.5546875" style="6" customWidth="1"/>
    <col min="9223" max="9223" width="11.33203125" style="6" bestFit="1" customWidth="1"/>
    <col min="9224" max="9224" width="9.44140625" style="6" customWidth="1"/>
    <col min="9225" max="9225" width="8.88671875" style="6"/>
    <col min="9226" max="9229" width="8.109375" style="6" customWidth="1"/>
    <col min="9230" max="9230" width="8.6640625" style="6" customWidth="1"/>
    <col min="9231" max="9231" width="8.109375" style="6" customWidth="1"/>
    <col min="9232" max="9232" width="11.44140625" style="6" bestFit="1" customWidth="1"/>
    <col min="9233" max="9233" width="10.33203125" style="6" customWidth="1"/>
    <col min="9234" max="9235" width="10.33203125" style="6" bestFit="1" customWidth="1"/>
    <col min="9236" max="9239" width="10.33203125" style="6" customWidth="1"/>
    <col min="9240" max="9240" width="8.88671875" style="6"/>
    <col min="9241" max="9250" width="0" style="6" hidden="1" customWidth="1"/>
    <col min="9251" max="9251" width="9.88671875" style="6" bestFit="1" customWidth="1"/>
    <col min="9252" max="9252" width="11.5546875" style="6" bestFit="1" customWidth="1"/>
    <col min="9253" max="9253" width="7.88671875" style="6" customWidth="1"/>
    <col min="9254" max="9255" width="0" style="6" hidden="1" customWidth="1"/>
    <col min="9256" max="9256" width="8.88671875" style="6"/>
    <col min="9257" max="9257" width="11.6640625" style="6" bestFit="1" customWidth="1"/>
    <col min="9258" max="9477" width="8.88671875" style="6"/>
    <col min="9478" max="9478" width="21.5546875" style="6" customWidth="1"/>
    <col min="9479" max="9479" width="11.33203125" style="6" bestFit="1" customWidth="1"/>
    <col min="9480" max="9480" width="9.44140625" style="6" customWidth="1"/>
    <col min="9481" max="9481" width="8.88671875" style="6"/>
    <col min="9482" max="9485" width="8.109375" style="6" customWidth="1"/>
    <col min="9486" max="9486" width="8.6640625" style="6" customWidth="1"/>
    <col min="9487" max="9487" width="8.109375" style="6" customWidth="1"/>
    <col min="9488" max="9488" width="11.44140625" style="6" bestFit="1" customWidth="1"/>
    <col min="9489" max="9489" width="10.33203125" style="6" customWidth="1"/>
    <col min="9490" max="9491" width="10.33203125" style="6" bestFit="1" customWidth="1"/>
    <col min="9492" max="9495" width="10.33203125" style="6" customWidth="1"/>
    <col min="9496" max="9496" width="8.88671875" style="6"/>
    <col min="9497" max="9506" width="0" style="6" hidden="1" customWidth="1"/>
    <col min="9507" max="9507" width="9.88671875" style="6" bestFit="1" customWidth="1"/>
    <col min="9508" max="9508" width="11.5546875" style="6" bestFit="1" customWidth="1"/>
    <col min="9509" max="9509" width="7.88671875" style="6" customWidth="1"/>
    <col min="9510" max="9511" width="0" style="6" hidden="1" customWidth="1"/>
    <col min="9512" max="9512" width="8.88671875" style="6"/>
    <col min="9513" max="9513" width="11.6640625" style="6" bestFit="1" customWidth="1"/>
    <col min="9514" max="9733" width="8.88671875" style="6"/>
    <col min="9734" max="9734" width="21.5546875" style="6" customWidth="1"/>
    <col min="9735" max="9735" width="11.33203125" style="6" bestFit="1" customWidth="1"/>
    <col min="9736" max="9736" width="9.44140625" style="6" customWidth="1"/>
    <col min="9737" max="9737" width="8.88671875" style="6"/>
    <col min="9738" max="9741" width="8.109375" style="6" customWidth="1"/>
    <col min="9742" max="9742" width="8.6640625" style="6" customWidth="1"/>
    <col min="9743" max="9743" width="8.109375" style="6" customWidth="1"/>
    <col min="9744" max="9744" width="11.44140625" style="6" bestFit="1" customWidth="1"/>
    <col min="9745" max="9745" width="10.33203125" style="6" customWidth="1"/>
    <col min="9746" max="9747" width="10.33203125" style="6" bestFit="1" customWidth="1"/>
    <col min="9748" max="9751" width="10.33203125" style="6" customWidth="1"/>
    <col min="9752" max="9752" width="8.88671875" style="6"/>
    <col min="9753" max="9762" width="0" style="6" hidden="1" customWidth="1"/>
    <col min="9763" max="9763" width="9.88671875" style="6" bestFit="1" customWidth="1"/>
    <col min="9764" max="9764" width="11.5546875" style="6" bestFit="1" customWidth="1"/>
    <col min="9765" max="9765" width="7.88671875" style="6" customWidth="1"/>
    <col min="9766" max="9767" width="0" style="6" hidden="1" customWidth="1"/>
    <col min="9768" max="9768" width="8.88671875" style="6"/>
    <col min="9769" max="9769" width="11.6640625" style="6" bestFit="1" customWidth="1"/>
    <col min="9770" max="9989" width="8.88671875" style="6"/>
    <col min="9990" max="9990" width="21.5546875" style="6" customWidth="1"/>
    <col min="9991" max="9991" width="11.33203125" style="6" bestFit="1" customWidth="1"/>
    <col min="9992" max="9992" width="9.44140625" style="6" customWidth="1"/>
    <col min="9993" max="9993" width="8.88671875" style="6"/>
    <col min="9994" max="9997" width="8.109375" style="6" customWidth="1"/>
    <col min="9998" max="9998" width="8.6640625" style="6" customWidth="1"/>
    <col min="9999" max="9999" width="8.109375" style="6" customWidth="1"/>
    <col min="10000" max="10000" width="11.44140625" style="6" bestFit="1" customWidth="1"/>
    <col min="10001" max="10001" width="10.33203125" style="6" customWidth="1"/>
    <col min="10002" max="10003" width="10.33203125" style="6" bestFit="1" customWidth="1"/>
    <col min="10004" max="10007" width="10.33203125" style="6" customWidth="1"/>
    <col min="10008" max="10008" width="8.88671875" style="6"/>
    <col min="10009" max="10018" width="0" style="6" hidden="1" customWidth="1"/>
    <col min="10019" max="10019" width="9.88671875" style="6" bestFit="1" customWidth="1"/>
    <col min="10020" max="10020" width="11.5546875" style="6" bestFit="1" customWidth="1"/>
    <col min="10021" max="10021" width="7.88671875" style="6" customWidth="1"/>
    <col min="10022" max="10023" width="0" style="6" hidden="1" customWidth="1"/>
    <col min="10024" max="10024" width="8.88671875" style="6"/>
    <col min="10025" max="10025" width="11.6640625" style="6" bestFit="1" customWidth="1"/>
    <col min="10026" max="10245" width="8.88671875" style="6"/>
    <col min="10246" max="10246" width="21.5546875" style="6" customWidth="1"/>
    <col min="10247" max="10247" width="11.33203125" style="6" bestFit="1" customWidth="1"/>
    <col min="10248" max="10248" width="9.44140625" style="6" customWidth="1"/>
    <col min="10249" max="10249" width="8.88671875" style="6"/>
    <col min="10250" max="10253" width="8.109375" style="6" customWidth="1"/>
    <col min="10254" max="10254" width="8.6640625" style="6" customWidth="1"/>
    <col min="10255" max="10255" width="8.109375" style="6" customWidth="1"/>
    <col min="10256" max="10256" width="11.44140625" style="6" bestFit="1" customWidth="1"/>
    <col min="10257" max="10257" width="10.33203125" style="6" customWidth="1"/>
    <col min="10258" max="10259" width="10.33203125" style="6" bestFit="1" customWidth="1"/>
    <col min="10260" max="10263" width="10.33203125" style="6" customWidth="1"/>
    <col min="10264" max="10264" width="8.88671875" style="6"/>
    <col min="10265" max="10274" width="0" style="6" hidden="1" customWidth="1"/>
    <col min="10275" max="10275" width="9.88671875" style="6" bestFit="1" customWidth="1"/>
    <col min="10276" max="10276" width="11.5546875" style="6" bestFit="1" customWidth="1"/>
    <col min="10277" max="10277" width="7.88671875" style="6" customWidth="1"/>
    <col min="10278" max="10279" width="0" style="6" hidden="1" customWidth="1"/>
    <col min="10280" max="10280" width="8.88671875" style="6"/>
    <col min="10281" max="10281" width="11.6640625" style="6" bestFit="1" customWidth="1"/>
    <col min="10282" max="10501" width="8.88671875" style="6"/>
    <col min="10502" max="10502" width="21.5546875" style="6" customWidth="1"/>
    <col min="10503" max="10503" width="11.33203125" style="6" bestFit="1" customWidth="1"/>
    <col min="10504" max="10504" width="9.44140625" style="6" customWidth="1"/>
    <col min="10505" max="10505" width="8.88671875" style="6"/>
    <col min="10506" max="10509" width="8.109375" style="6" customWidth="1"/>
    <col min="10510" max="10510" width="8.6640625" style="6" customWidth="1"/>
    <col min="10511" max="10511" width="8.109375" style="6" customWidth="1"/>
    <col min="10512" max="10512" width="11.44140625" style="6" bestFit="1" customWidth="1"/>
    <col min="10513" max="10513" width="10.33203125" style="6" customWidth="1"/>
    <col min="10514" max="10515" width="10.33203125" style="6" bestFit="1" customWidth="1"/>
    <col min="10516" max="10519" width="10.33203125" style="6" customWidth="1"/>
    <col min="10520" max="10520" width="8.88671875" style="6"/>
    <col min="10521" max="10530" width="0" style="6" hidden="1" customWidth="1"/>
    <col min="10531" max="10531" width="9.88671875" style="6" bestFit="1" customWidth="1"/>
    <col min="10532" max="10532" width="11.5546875" style="6" bestFit="1" customWidth="1"/>
    <col min="10533" max="10533" width="7.88671875" style="6" customWidth="1"/>
    <col min="10534" max="10535" width="0" style="6" hidden="1" customWidth="1"/>
    <col min="10536" max="10536" width="8.88671875" style="6"/>
    <col min="10537" max="10537" width="11.6640625" style="6" bestFit="1" customWidth="1"/>
    <col min="10538" max="10757" width="8.88671875" style="6"/>
    <col min="10758" max="10758" width="21.5546875" style="6" customWidth="1"/>
    <col min="10759" max="10759" width="11.33203125" style="6" bestFit="1" customWidth="1"/>
    <col min="10760" max="10760" width="9.44140625" style="6" customWidth="1"/>
    <col min="10761" max="10761" width="8.88671875" style="6"/>
    <col min="10762" max="10765" width="8.109375" style="6" customWidth="1"/>
    <col min="10766" max="10766" width="8.6640625" style="6" customWidth="1"/>
    <col min="10767" max="10767" width="8.109375" style="6" customWidth="1"/>
    <col min="10768" max="10768" width="11.44140625" style="6" bestFit="1" customWidth="1"/>
    <col min="10769" max="10769" width="10.33203125" style="6" customWidth="1"/>
    <col min="10770" max="10771" width="10.33203125" style="6" bestFit="1" customWidth="1"/>
    <col min="10772" max="10775" width="10.33203125" style="6" customWidth="1"/>
    <col min="10776" max="10776" width="8.88671875" style="6"/>
    <col min="10777" max="10786" width="0" style="6" hidden="1" customWidth="1"/>
    <col min="10787" max="10787" width="9.88671875" style="6" bestFit="1" customWidth="1"/>
    <col min="10788" max="10788" width="11.5546875" style="6" bestFit="1" customWidth="1"/>
    <col min="10789" max="10789" width="7.88671875" style="6" customWidth="1"/>
    <col min="10790" max="10791" width="0" style="6" hidden="1" customWidth="1"/>
    <col min="10792" max="10792" width="8.88671875" style="6"/>
    <col min="10793" max="10793" width="11.6640625" style="6" bestFit="1" customWidth="1"/>
    <col min="10794" max="11013" width="8.88671875" style="6"/>
    <col min="11014" max="11014" width="21.5546875" style="6" customWidth="1"/>
    <col min="11015" max="11015" width="11.33203125" style="6" bestFit="1" customWidth="1"/>
    <col min="11016" max="11016" width="9.44140625" style="6" customWidth="1"/>
    <col min="11017" max="11017" width="8.88671875" style="6"/>
    <col min="11018" max="11021" width="8.109375" style="6" customWidth="1"/>
    <col min="11022" max="11022" width="8.6640625" style="6" customWidth="1"/>
    <col min="11023" max="11023" width="8.109375" style="6" customWidth="1"/>
    <col min="11024" max="11024" width="11.44140625" style="6" bestFit="1" customWidth="1"/>
    <col min="11025" max="11025" width="10.33203125" style="6" customWidth="1"/>
    <col min="11026" max="11027" width="10.33203125" style="6" bestFit="1" customWidth="1"/>
    <col min="11028" max="11031" width="10.33203125" style="6" customWidth="1"/>
    <col min="11032" max="11032" width="8.88671875" style="6"/>
    <col min="11033" max="11042" width="0" style="6" hidden="1" customWidth="1"/>
    <col min="11043" max="11043" width="9.88671875" style="6" bestFit="1" customWidth="1"/>
    <col min="11044" max="11044" width="11.5546875" style="6" bestFit="1" customWidth="1"/>
    <col min="11045" max="11045" width="7.88671875" style="6" customWidth="1"/>
    <col min="11046" max="11047" width="0" style="6" hidden="1" customWidth="1"/>
    <col min="11048" max="11048" width="8.88671875" style="6"/>
    <col min="11049" max="11049" width="11.6640625" style="6" bestFit="1" customWidth="1"/>
    <col min="11050" max="11269" width="8.88671875" style="6"/>
    <col min="11270" max="11270" width="21.5546875" style="6" customWidth="1"/>
    <col min="11271" max="11271" width="11.33203125" style="6" bestFit="1" customWidth="1"/>
    <col min="11272" max="11272" width="9.44140625" style="6" customWidth="1"/>
    <col min="11273" max="11273" width="8.88671875" style="6"/>
    <col min="11274" max="11277" width="8.109375" style="6" customWidth="1"/>
    <col min="11278" max="11278" width="8.6640625" style="6" customWidth="1"/>
    <col min="11279" max="11279" width="8.109375" style="6" customWidth="1"/>
    <col min="11280" max="11280" width="11.44140625" style="6" bestFit="1" customWidth="1"/>
    <col min="11281" max="11281" width="10.33203125" style="6" customWidth="1"/>
    <col min="11282" max="11283" width="10.33203125" style="6" bestFit="1" customWidth="1"/>
    <col min="11284" max="11287" width="10.33203125" style="6" customWidth="1"/>
    <col min="11288" max="11288" width="8.88671875" style="6"/>
    <col min="11289" max="11298" width="0" style="6" hidden="1" customWidth="1"/>
    <col min="11299" max="11299" width="9.88671875" style="6" bestFit="1" customWidth="1"/>
    <col min="11300" max="11300" width="11.5546875" style="6" bestFit="1" customWidth="1"/>
    <col min="11301" max="11301" width="7.88671875" style="6" customWidth="1"/>
    <col min="11302" max="11303" width="0" style="6" hidden="1" customWidth="1"/>
    <col min="11304" max="11304" width="8.88671875" style="6"/>
    <col min="11305" max="11305" width="11.6640625" style="6" bestFit="1" customWidth="1"/>
    <col min="11306" max="11525" width="8.88671875" style="6"/>
    <col min="11526" max="11526" width="21.5546875" style="6" customWidth="1"/>
    <col min="11527" max="11527" width="11.33203125" style="6" bestFit="1" customWidth="1"/>
    <col min="11528" max="11528" width="9.44140625" style="6" customWidth="1"/>
    <col min="11529" max="11529" width="8.88671875" style="6"/>
    <col min="11530" max="11533" width="8.109375" style="6" customWidth="1"/>
    <col min="11534" max="11534" width="8.6640625" style="6" customWidth="1"/>
    <col min="11535" max="11535" width="8.109375" style="6" customWidth="1"/>
    <col min="11536" max="11536" width="11.44140625" style="6" bestFit="1" customWidth="1"/>
    <col min="11537" max="11537" width="10.33203125" style="6" customWidth="1"/>
    <col min="11538" max="11539" width="10.33203125" style="6" bestFit="1" customWidth="1"/>
    <col min="11540" max="11543" width="10.33203125" style="6" customWidth="1"/>
    <col min="11544" max="11544" width="8.88671875" style="6"/>
    <col min="11545" max="11554" width="0" style="6" hidden="1" customWidth="1"/>
    <col min="11555" max="11555" width="9.88671875" style="6" bestFit="1" customWidth="1"/>
    <col min="11556" max="11556" width="11.5546875" style="6" bestFit="1" customWidth="1"/>
    <col min="11557" max="11557" width="7.88671875" style="6" customWidth="1"/>
    <col min="11558" max="11559" width="0" style="6" hidden="1" customWidth="1"/>
    <col min="11560" max="11560" width="8.88671875" style="6"/>
    <col min="11561" max="11561" width="11.6640625" style="6" bestFit="1" customWidth="1"/>
    <col min="11562" max="11781" width="8.88671875" style="6"/>
    <col min="11782" max="11782" width="21.5546875" style="6" customWidth="1"/>
    <col min="11783" max="11783" width="11.33203125" style="6" bestFit="1" customWidth="1"/>
    <col min="11784" max="11784" width="9.44140625" style="6" customWidth="1"/>
    <col min="11785" max="11785" width="8.88671875" style="6"/>
    <col min="11786" max="11789" width="8.109375" style="6" customWidth="1"/>
    <col min="11790" max="11790" width="8.6640625" style="6" customWidth="1"/>
    <col min="11791" max="11791" width="8.109375" style="6" customWidth="1"/>
    <col min="11792" max="11792" width="11.44140625" style="6" bestFit="1" customWidth="1"/>
    <col min="11793" max="11793" width="10.33203125" style="6" customWidth="1"/>
    <col min="11794" max="11795" width="10.33203125" style="6" bestFit="1" customWidth="1"/>
    <col min="11796" max="11799" width="10.33203125" style="6" customWidth="1"/>
    <col min="11800" max="11800" width="8.88671875" style="6"/>
    <col min="11801" max="11810" width="0" style="6" hidden="1" customWidth="1"/>
    <col min="11811" max="11811" width="9.88671875" style="6" bestFit="1" customWidth="1"/>
    <col min="11812" max="11812" width="11.5546875" style="6" bestFit="1" customWidth="1"/>
    <col min="11813" max="11813" width="7.88671875" style="6" customWidth="1"/>
    <col min="11814" max="11815" width="0" style="6" hidden="1" customWidth="1"/>
    <col min="11816" max="11816" width="8.88671875" style="6"/>
    <col min="11817" max="11817" width="11.6640625" style="6" bestFit="1" customWidth="1"/>
    <col min="11818" max="12037" width="8.88671875" style="6"/>
    <col min="12038" max="12038" width="21.5546875" style="6" customWidth="1"/>
    <col min="12039" max="12039" width="11.33203125" style="6" bestFit="1" customWidth="1"/>
    <col min="12040" max="12040" width="9.44140625" style="6" customWidth="1"/>
    <col min="12041" max="12041" width="8.88671875" style="6"/>
    <col min="12042" max="12045" width="8.109375" style="6" customWidth="1"/>
    <col min="12046" max="12046" width="8.6640625" style="6" customWidth="1"/>
    <col min="12047" max="12047" width="8.109375" style="6" customWidth="1"/>
    <col min="12048" max="12048" width="11.44140625" style="6" bestFit="1" customWidth="1"/>
    <col min="12049" max="12049" width="10.33203125" style="6" customWidth="1"/>
    <col min="12050" max="12051" width="10.33203125" style="6" bestFit="1" customWidth="1"/>
    <col min="12052" max="12055" width="10.33203125" style="6" customWidth="1"/>
    <col min="12056" max="12056" width="8.88671875" style="6"/>
    <col min="12057" max="12066" width="0" style="6" hidden="1" customWidth="1"/>
    <col min="12067" max="12067" width="9.88671875" style="6" bestFit="1" customWidth="1"/>
    <col min="12068" max="12068" width="11.5546875" style="6" bestFit="1" customWidth="1"/>
    <col min="12069" max="12069" width="7.88671875" style="6" customWidth="1"/>
    <col min="12070" max="12071" width="0" style="6" hidden="1" customWidth="1"/>
    <col min="12072" max="12072" width="8.88671875" style="6"/>
    <col min="12073" max="12073" width="11.6640625" style="6" bestFit="1" customWidth="1"/>
    <col min="12074" max="12293" width="8.88671875" style="6"/>
    <col min="12294" max="12294" width="21.5546875" style="6" customWidth="1"/>
    <col min="12295" max="12295" width="11.33203125" style="6" bestFit="1" customWidth="1"/>
    <col min="12296" max="12296" width="9.44140625" style="6" customWidth="1"/>
    <col min="12297" max="12297" width="8.88671875" style="6"/>
    <col min="12298" max="12301" width="8.109375" style="6" customWidth="1"/>
    <col min="12302" max="12302" width="8.6640625" style="6" customWidth="1"/>
    <col min="12303" max="12303" width="8.109375" style="6" customWidth="1"/>
    <col min="12304" max="12304" width="11.44140625" style="6" bestFit="1" customWidth="1"/>
    <col min="12305" max="12305" width="10.33203125" style="6" customWidth="1"/>
    <col min="12306" max="12307" width="10.33203125" style="6" bestFit="1" customWidth="1"/>
    <col min="12308" max="12311" width="10.33203125" style="6" customWidth="1"/>
    <col min="12312" max="12312" width="8.88671875" style="6"/>
    <col min="12313" max="12322" width="0" style="6" hidden="1" customWidth="1"/>
    <col min="12323" max="12323" width="9.88671875" style="6" bestFit="1" customWidth="1"/>
    <col min="12324" max="12324" width="11.5546875" style="6" bestFit="1" customWidth="1"/>
    <col min="12325" max="12325" width="7.88671875" style="6" customWidth="1"/>
    <col min="12326" max="12327" width="0" style="6" hidden="1" customWidth="1"/>
    <col min="12328" max="12328" width="8.88671875" style="6"/>
    <col min="12329" max="12329" width="11.6640625" style="6" bestFit="1" customWidth="1"/>
    <col min="12330" max="12549" width="8.88671875" style="6"/>
    <col min="12550" max="12550" width="21.5546875" style="6" customWidth="1"/>
    <col min="12551" max="12551" width="11.33203125" style="6" bestFit="1" customWidth="1"/>
    <col min="12552" max="12552" width="9.44140625" style="6" customWidth="1"/>
    <col min="12553" max="12553" width="8.88671875" style="6"/>
    <col min="12554" max="12557" width="8.109375" style="6" customWidth="1"/>
    <col min="12558" max="12558" width="8.6640625" style="6" customWidth="1"/>
    <col min="12559" max="12559" width="8.109375" style="6" customWidth="1"/>
    <col min="12560" max="12560" width="11.44140625" style="6" bestFit="1" customWidth="1"/>
    <col min="12561" max="12561" width="10.33203125" style="6" customWidth="1"/>
    <col min="12562" max="12563" width="10.33203125" style="6" bestFit="1" customWidth="1"/>
    <col min="12564" max="12567" width="10.33203125" style="6" customWidth="1"/>
    <col min="12568" max="12568" width="8.88671875" style="6"/>
    <col min="12569" max="12578" width="0" style="6" hidden="1" customWidth="1"/>
    <col min="12579" max="12579" width="9.88671875" style="6" bestFit="1" customWidth="1"/>
    <col min="12580" max="12580" width="11.5546875" style="6" bestFit="1" customWidth="1"/>
    <col min="12581" max="12581" width="7.88671875" style="6" customWidth="1"/>
    <col min="12582" max="12583" width="0" style="6" hidden="1" customWidth="1"/>
    <col min="12584" max="12584" width="8.88671875" style="6"/>
    <col min="12585" max="12585" width="11.6640625" style="6" bestFit="1" customWidth="1"/>
    <col min="12586" max="12805" width="8.88671875" style="6"/>
    <col min="12806" max="12806" width="21.5546875" style="6" customWidth="1"/>
    <col min="12807" max="12807" width="11.33203125" style="6" bestFit="1" customWidth="1"/>
    <col min="12808" max="12808" width="9.44140625" style="6" customWidth="1"/>
    <col min="12809" max="12809" width="8.88671875" style="6"/>
    <col min="12810" max="12813" width="8.109375" style="6" customWidth="1"/>
    <col min="12814" max="12814" width="8.6640625" style="6" customWidth="1"/>
    <col min="12815" max="12815" width="8.109375" style="6" customWidth="1"/>
    <col min="12816" max="12816" width="11.44140625" style="6" bestFit="1" customWidth="1"/>
    <col min="12817" max="12817" width="10.33203125" style="6" customWidth="1"/>
    <col min="12818" max="12819" width="10.33203125" style="6" bestFit="1" customWidth="1"/>
    <col min="12820" max="12823" width="10.33203125" style="6" customWidth="1"/>
    <col min="12824" max="12824" width="8.88671875" style="6"/>
    <col min="12825" max="12834" width="0" style="6" hidden="1" customWidth="1"/>
    <col min="12835" max="12835" width="9.88671875" style="6" bestFit="1" customWidth="1"/>
    <col min="12836" max="12836" width="11.5546875" style="6" bestFit="1" customWidth="1"/>
    <col min="12837" max="12837" width="7.88671875" style="6" customWidth="1"/>
    <col min="12838" max="12839" width="0" style="6" hidden="1" customWidth="1"/>
    <col min="12840" max="12840" width="8.88671875" style="6"/>
    <col min="12841" max="12841" width="11.6640625" style="6" bestFit="1" customWidth="1"/>
    <col min="12842" max="13061" width="8.88671875" style="6"/>
    <col min="13062" max="13062" width="21.5546875" style="6" customWidth="1"/>
    <col min="13063" max="13063" width="11.33203125" style="6" bestFit="1" customWidth="1"/>
    <col min="13064" max="13064" width="9.44140625" style="6" customWidth="1"/>
    <col min="13065" max="13065" width="8.88671875" style="6"/>
    <col min="13066" max="13069" width="8.109375" style="6" customWidth="1"/>
    <col min="13070" max="13070" width="8.6640625" style="6" customWidth="1"/>
    <col min="13071" max="13071" width="8.109375" style="6" customWidth="1"/>
    <col min="13072" max="13072" width="11.44140625" style="6" bestFit="1" customWidth="1"/>
    <col min="13073" max="13073" width="10.33203125" style="6" customWidth="1"/>
    <col min="13074" max="13075" width="10.33203125" style="6" bestFit="1" customWidth="1"/>
    <col min="13076" max="13079" width="10.33203125" style="6" customWidth="1"/>
    <col min="13080" max="13080" width="8.88671875" style="6"/>
    <col min="13081" max="13090" width="0" style="6" hidden="1" customWidth="1"/>
    <col min="13091" max="13091" width="9.88671875" style="6" bestFit="1" customWidth="1"/>
    <col min="13092" max="13092" width="11.5546875" style="6" bestFit="1" customWidth="1"/>
    <col min="13093" max="13093" width="7.88671875" style="6" customWidth="1"/>
    <col min="13094" max="13095" width="0" style="6" hidden="1" customWidth="1"/>
    <col min="13096" max="13096" width="8.88671875" style="6"/>
    <col min="13097" max="13097" width="11.6640625" style="6" bestFit="1" customWidth="1"/>
    <col min="13098" max="13317" width="8.88671875" style="6"/>
    <col min="13318" max="13318" width="21.5546875" style="6" customWidth="1"/>
    <col min="13319" max="13319" width="11.33203125" style="6" bestFit="1" customWidth="1"/>
    <col min="13320" max="13320" width="9.44140625" style="6" customWidth="1"/>
    <col min="13321" max="13321" width="8.88671875" style="6"/>
    <col min="13322" max="13325" width="8.109375" style="6" customWidth="1"/>
    <col min="13326" max="13326" width="8.6640625" style="6" customWidth="1"/>
    <col min="13327" max="13327" width="8.109375" style="6" customWidth="1"/>
    <col min="13328" max="13328" width="11.44140625" style="6" bestFit="1" customWidth="1"/>
    <col min="13329" max="13329" width="10.33203125" style="6" customWidth="1"/>
    <col min="13330" max="13331" width="10.33203125" style="6" bestFit="1" customWidth="1"/>
    <col min="13332" max="13335" width="10.33203125" style="6" customWidth="1"/>
    <col min="13336" max="13336" width="8.88671875" style="6"/>
    <col min="13337" max="13346" width="0" style="6" hidden="1" customWidth="1"/>
    <col min="13347" max="13347" width="9.88671875" style="6" bestFit="1" customWidth="1"/>
    <col min="13348" max="13348" width="11.5546875" style="6" bestFit="1" customWidth="1"/>
    <col min="13349" max="13349" width="7.88671875" style="6" customWidth="1"/>
    <col min="13350" max="13351" width="0" style="6" hidden="1" customWidth="1"/>
    <col min="13352" max="13352" width="8.88671875" style="6"/>
    <col min="13353" max="13353" width="11.6640625" style="6" bestFit="1" customWidth="1"/>
    <col min="13354" max="13573" width="8.88671875" style="6"/>
    <col min="13574" max="13574" width="21.5546875" style="6" customWidth="1"/>
    <col min="13575" max="13575" width="11.33203125" style="6" bestFit="1" customWidth="1"/>
    <col min="13576" max="13576" width="9.44140625" style="6" customWidth="1"/>
    <col min="13577" max="13577" width="8.88671875" style="6"/>
    <col min="13578" max="13581" width="8.109375" style="6" customWidth="1"/>
    <col min="13582" max="13582" width="8.6640625" style="6" customWidth="1"/>
    <col min="13583" max="13583" width="8.109375" style="6" customWidth="1"/>
    <col min="13584" max="13584" width="11.44140625" style="6" bestFit="1" customWidth="1"/>
    <col min="13585" max="13585" width="10.33203125" style="6" customWidth="1"/>
    <col min="13586" max="13587" width="10.33203125" style="6" bestFit="1" customWidth="1"/>
    <col min="13588" max="13591" width="10.33203125" style="6" customWidth="1"/>
    <col min="13592" max="13592" width="8.88671875" style="6"/>
    <col min="13593" max="13602" width="0" style="6" hidden="1" customWidth="1"/>
    <col min="13603" max="13603" width="9.88671875" style="6" bestFit="1" customWidth="1"/>
    <col min="13604" max="13604" width="11.5546875" style="6" bestFit="1" customWidth="1"/>
    <col min="13605" max="13605" width="7.88671875" style="6" customWidth="1"/>
    <col min="13606" max="13607" width="0" style="6" hidden="1" customWidth="1"/>
    <col min="13608" max="13608" width="8.88671875" style="6"/>
    <col min="13609" max="13609" width="11.6640625" style="6" bestFit="1" customWidth="1"/>
    <col min="13610" max="13829" width="8.88671875" style="6"/>
    <col min="13830" max="13830" width="21.5546875" style="6" customWidth="1"/>
    <col min="13831" max="13831" width="11.33203125" style="6" bestFit="1" customWidth="1"/>
    <col min="13832" max="13832" width="9.44140625" style="6" customWidth="1"/>
    <col min="13833" max="13833" width="8.88671875" style="6"/>
    <col min="13834" max="13837" width="8.109375" style="6" customWidth="1"/>
    <col min="13838" max="13838" width="8.6640625" style="6" customWidth="1"/>
    <col min="13839" max="13839" width="8.109375" style="6" customWidth="1"/>
    <col min="13840" max="13840" width="11.44140625" style="6" bestFit="1" customWidth="1"/>
    <col min="13841" max="13841" width="10.33203125" style="6" customWidth="1"/>
    <col min="13842" max="13843" width="10.33203125" style="6" bestFit="1" customWidth="1"/>
    <col min="13844" max="13847" width="10.33203125" style="6" customWidth="1"/>
    <col min="13848" max="13848" width="8.88671875" style="6"/>
    <col min="13849" max="13858" width="0" style="6" hidden="1" customWidth="1"/>
    <col min="13859" max="13859" width="9.88671875" style="6" bestFit="1" customWidth="1"/>
    <col min="13860" max="13860" width="11.5546875" style="6" bestFit="1" customWidth="1"/>
    <col min="13861" max="13861" width="7.88671875" style="6" customWidth="1"/>
    <col min="13862" max="13863" width="0" style="6" hidden="1" customWidth="1"/>
    <col min="13864" max="13864" width="8.88671875" style="6"/>
    <col min="13865" max="13865" width="11.6640625" style="6" bestFit="1" customWidth="1"/>
    <col min="13866" max="14085" width="8.88671875" style="6"/>
    <col min="14086" max="14086" width="21.5546875" style="6" customWidth="1"/>
    <col min="14087" max="14087" width="11.33203125" style="6" bestFit="1" customWidth="1"/>
    <col min="14088" max="14088" width="9.44140625" style="6" customWidth="1"/>
    <col min="14089" max="14089" width="8.88671875" style="6"/>
    <col min="14090" max="14093" width="8.109375" style="6" customWidth="1"/>
    <col min="14094" max="14094" width="8.6640625" style="6" customWidth="1"/>
    <col min="14095" max="14095" width="8.109375" style="6" customWidth="1"/>
    <col min="14096" max="14096" width="11.44140625" style="6" bestFit="1" customWidth="1"/>
    <col min="14097" max="14097" width="10.33203125" style="6" customWidth="1"/>
    <col min="14098" max="14099" width="10.33203125" style="6" bestFit="1" customWidth="1"/>
    <col min="14100" max="14103" width="10.33203125" style="6" customWidth="1"/>
    <col min="14104" max="14104" width="8.88671875" style="6"/>
    <col min="14105" max="14114" width="0" style="6" hidden="1" customWidth="1"/>
    <col min="14115" max="14115" width="9.88671875" style="6" bestFit="1" customWidth="1"/>
    <col min="14116" max="14116" width="11.5546875" style="6" bestFit="1" customWidth="1"/>
    <col min="14117" max="14117" width="7.88671875" style="6" customWidth="1"/>
    <col min="14118" max="14119" width="0" style="6" hidden="1" customWidth="1"/>
    <col min="14120" max="14120" width="8.88671875" style="6"/>
    <col min="14121" max="14121" width="11.6640625" style="6" bestFit="1" customWidth="1"/>
    <col min="14122" max="14341" width="8.88671875" style="6"/>
    <col min="14342" max="14342" width="21.5546875" style="6" customWidth="1"/>
    <col min="14343" max="14343" width="11.33203125" style="6" bestFit="1" customWidth="1"/>
    <col min="14344" max="14344" width="9.44140625" style="6" customWidth="1"/>
    <col min="14345" max="14345" width="8.88671875" style="6"/>
    <col min="14346" max="14349" width="8.109375" style="6" customWidth="1"/>
    <col min="14350" max="14350" width="8.6640625" style="6" customWidth="1"/>
    <col min="14351" max="14351" width="8.109375" style="6" customWidth="1"/>
    <col min="14352" max="14352" width="11.44140625" style="6" bestFit="1" customWidth="1"/>
    <col min="14353" max="14353" width="10.33203125" style="6" customWidth="1"/>
    <col min="14354" max="14355" width="10.33203125" style="6" bestFit="1" customWidth="1"/>
    <col min="14356" max="14359" width="10.33203125" style="6" customWidth="1"/>
    <col min="14360" max="14360" width="8.88671875" style="6"/>
    <col min="14361" max="14370" width="0" style="6" hidden="1" customWidth="1"/>
    <col min="14371" max="14371" width="9.88671875" style="6" bestFit="1" customWidth="1"/>
    <col min="14372" max="14372" width="11.5546875" style="6" bestFit="1" customWidth="1"/>
    <col min="14373" max="14373" width="7.88671875" style="6" customWidth="1"/>
    <col min="14374" max="14375" width="0" style="6" hidden="1" customWidth="1"/>
    <col min="14376" max="14376" width="8.88671875" style="6"/>
    <col min="14377" max="14377" width="11.6640625" style="6" bestFit="1" customWidth="1"/>
    <col min="14378" max="14597" width="8.88671875" style="6"/>
    <col min="14598" max="14598" width="21.5546875" style="6" customWidth="1"/>
    <col min="14599" max="14599" width="11.33203125" style="6" bestFit="1" customWidth="1"/>
    <col min="14600" max="14600" width="9.44140625" style="6" customWidth="1"/>
    <col min="14601" max="14601" width="8.88671875" style="6"/>
    <col min="14602" max="14605" width="8.109375" style="6" customWidth="1"/>
    <col min="14606" max="14606" width="8.6640625" style="6" customWidth="1"/>
    <col min="14607" max="14607" width="8.109375" style="6" customWidth="1"/>
    <col min="14608" max="14608" width="11.44140625" style="6" bestFit="1" customWidth="1"/>
    <col min="14609" max="14609" width="10.33203125" style="6" customWidth="1"/>
    <col min="14610" max="14611" width="10.33203125" style="6" bestFit="1" customWidth="1"/>
    <col min="14612" max="14615" width="10.33203125" style="6" customWidth="1"/>
    <col min="14616" max="14616" width="8.88671875" style="6"/>
    <col min="14617" max="14626" width="0" style="6" hidden="1" customWidth="1"/>
    <col min="14627" max="14627" width="9.88671875" style="6" bestFit="1" customWidth="1"/>
    <col min="14628" max="14628" width="11.5546875" style="6" bestFit="1" customWidth="1"/>
    <col min="14629" max="14629" width="7.88671875" style="6" customWidth="1"/>
    <col min="14630" max="14631" width="0" style="6" hidden="1" customWidth="1"/>
    <col min="14632" max="14632" width="8.88671875" style="6"/>
    <col min="14633" max="14633" width="11.6640625" style="6" bestFit="1" customWidth="1"/>
    <col min="14634" max="14853" width="8.88671875" style="6"/>
    <col min="14854" max="14854" width="21.5546875" style="6" customWidth="1"/>
    <col min="14855" max="14855" width="11.33203125" style="6" bestFit="1" customWidth="1"/>
    <col min="14856" max="14856" width="9.44140625" style="6" customWidth="1"/>
    <col min="14857" max="14857" width="8.88671875" style="6"/>
    <col min="14858" max="14861" width="8.109375" style="6" customWidth="1"/>
    <col min="14862" max="14862" width="8.6640625" style="6" customWidth="1"/>
    <col min="14863" max="14863" width="8.109375" style="6" customWidth="1"/>
    <col min="14864" max="14864" width="11.44140625" style="6" bestFit="1" customWidth="1"/>
    <col min="14865" max="14865" width="10.33203125" style="6" customWidth="1"/>
    <col min="14866" max="14867" width="10.33203125" style="6" bestFit="1" customWidth="1"/>
    <col min="14868" max="14871" width="10.33203125" style="6" customWidth="1"/>
    <col min="14872" max="14872" width="8.88671875" style="6"/>
    <col min="14873" max="14882" width="0" style="6" hidden="1" customWidth="1"/>
    <col min="14883" max="14883" width="9.88671875" style="6" bestFit="1" customWidth="1"/>
    <col min="14884" max="14884" width="11.5546875" style="6" bestFit="1" customWidth="1"/>
    <col min="14885" max="14885" width="7.88671875" style="6" customWidth="1"/>
    <col min="14886" max="14887" width="0" style="6" hidden="1" customWidth="1"/>
    <col min="14888" max="14888" width="8.88671875" style="6"/>
    <col min="14889" max="14889" width="11.6640625" style="6" bestFit="1" customWidth="1"/>
    <col min="14890" max="15109" width="8.88671875" style="6"/>
    <col min="15110" max="15110" width="21.5546875" style="6" customWidth="1"/>
    <col min="15111" max="15111" width="11.33203125" style="6" bestFit="1" customWidth="1"/>
    <col min="15112" max="15112" width="9.44140625" style="6" customWidth="1"/>
    <col min="15113" max="15113" width="8.88671875" style="6"/>
    <col min="15114" max="15117" width="8.109375" style="6" customWidth="1"/>
    <col min="15118" max="15118" width="8.6640625" style="6" customWidth="1"/>
    <col min="15119" max="15119" width="8.109375" style="6" customWidth="1"/>
    <col min="15120" max="15120" width="11.44140625" style="6" bestFit="1" customWidth="1"/>
    <col min="15121" max="15121" width="10.33203125" style="6" customWidth="1"/>
    <col min="15122" max="15123" width="10.33203125" style="6" bestFit="1" customWidth="1"/>
    <col min="15124" max="15127" width="10.33203125" style="6" customWidth="1"/>
    <col min="15128" max="15128" width="8.88671875" style="6"/>
    <col min="15129" max="15138" width="0" style="6" hidden="1" customWidth="1"/>
    <col min="15139" max="15139" width="9.88671875" style="6" bestFit="1" customWidth="1"/>
    <col min="15140" max="15140" width="11.5546875" style="6" bestFit="1" customWidth="1"/>
    <col min="15141" max="15141" width="7.88671875" style="6" customWidth="1"/>
    <col min="15142" max="15143" width="0" style="6" hidden="1" customWidth="1"/>
    <col min="15144" max="15144" width="8.88671875" style="6"/>
    <col min="15145" max="15145" width="11.6640625" style="6" bestFit="1" customWidth="1"/>
    <col min="15146" max="15365" width="8.88671875" style="6"/>
    <col min="15366" max="15366" width="21.5546875" style="6" customWidth="1"/>
    <col min="15367" max="15367" width="11.33203125" style="6" bestFit="1" customWidth="1"/>
    <col min="15368" max="15368" width="9.44140625" style="6" customWidth="1"/>
    <col min="15369" max="15369" width="8.88671875" style="6"/>
    <col min="15370" max="15373" width="8.109375" style="6" customWidth="1"/>
    <col min="15374" max="15374" width="8.6640625" style="6" customWidth="1"/>
    <col min="15375" max="15375" width="8.109375" style="6" customWidth="1"/>
    <col min="15376" max="15376" width="11.44140625" style="6" bestFit="1" customWidth="1"/>
    <col min="15377" max="15377" width="10.33203125" style="6" customWidth="1"/>
    <col min="15378" max="15379" width="10.33203125" style="6" bestFit="1" customWidth="1"/>
    <col min="15380" max="15383" width="10.33203125" style="6" customWidth="1"/>
    <col min="15384" max="15384" width="8.88671875" style="6"/>
    <col min="15385" max="15394" width="0" style="6" hidden="1" customWidth="1"/>
    <col min="15395" max="15395" width="9.88671875" style="6" bestFit="1" customWidth="1"/>
    <col min="15396" max="15396" width="11.5546875" style="6" bestFit="1" customWidth="1"/>
    <col min="15397" max="15397" width="7.88671875" style="6" customWidth="1"/>
    <col min="15398" max="15399" width="0" style="6" hidden="1" customWidth="1"/>
    <col min="15400" max="15400" width="8.88671875" style="6"/>
    <col min="15401" max="15401" width="11.6640625" style="6" bestFit="1" customWidth="1"/>
    <col min="15402" max="15621" width="8.88671875" style="6"/>
    <col min="15622" max="15622" width="21.5546875" style="6" customWidth="1"/>
    <col min="15623" max="15623" width="11.33203125" style="6" bestFit="1" customWidth="1"/>
    <col min="15624" max="15624" width="9.44140625" style="6" customWidth="1"/>
    <col min="15625" max="15625" width="8.88671875" style="6"/>
    <col min="15626" max="15629" width="8.109375" style="6" customWidth="1"/>
    <col min="15630" max="15630" width="8.6640625" style="6" customWidth="1"/>
    <col min="15631" max="15631" width="8.109375" style="6" customWidth="1"/>
    <col min="15632" max="15632" width="11.44140625" style="6" bestFit="1" customWidth="1"/>
    <col min="15633" max="15633" width="10.33203125" style="6" customWidth="1"/>
    <col min="15634" max="15635" width="10.33203125" style="6" bestFit="1" customWidth="1"/>
    <col min="15636" max="15639" width="10.33203125" style="6" customWidth="1"/>
    <col min="15640" max="15640" width="8.88671875" style="6"/>
    <col min="15641" max="15650" width="0" style="6" hidden="1" customWidth="1"/>
    <col min="15651" max="15651" width="9.88671875" style="6" bestFit="1" customWidth="1"/>
    <col min="15652" max="15652" width="11.5546875" style="6" bestFit="1" customWidth="1"/>
    <col min="15653" max="15653" width="7.88671875" style="6" customWidth="1"/>
    <col min="15654" max="15655" width="0" style="6" hidden="1" customWidth="1"/>
    <col min="15656" max="15656" width="8.88671875" style="6"/>
    <col min="15657" max="15657" width="11.6640625" style="6" bestFit="1" customWidth="1"/>
    <col min="15658" max="15877" width="8.88671875" style="6"/>
    <col min="15878" max="15878" width="21.5546875" style="6" customWidth="1"/>
    <col min="15879" max="15879" width="11.33203125" style="6" bestFit="1" customWidth="1"/>
    <col min="15880" max="15880" width="9.44140625" style="6" customWidth="1"/>
    <col min="15881" max="15881" width="8.88671875" style="6"/>
    <col min="15882" max="15885" width="8.109375" style="6" customWidth="1"/>
    <col min="15886" max="15886" width="8.6640625" style="6" customWidth="1"/>
    <col min="15887" max="15887" width="8.109375" style="6" customWidth="1"/>
    <col min="15888" max="15888" width="11.44140625" style="6" bestFit="1" customWidth="1"/>
    <col min="15889" max="15889" width="10.33203125" style="6" customWidth="1"/>
    <col min="15890" max="15891" width="10.33203125" style="6" bestFit="1" customWidth="1"/>
    <col min="15892" max="15895" width="10.33203125" style="6" customWidth="1"/>
    <col min="15896" max="15896" width="8.88671875" style="6"/>
    <col min="15897" max="15906" width="0" style="6" hidden="1" customWidth="1"/>
    <col min="15907" max="15907" width="9.88671875" style="6" bestFit="1" customWidth="1"/>
    <col min="15908" max="15908" width="11.5546875" style="6" bestFit="1" customWidth="1"/>
    <col min="15909" max="15909" width="7.88671875" style="6" customWidth="1"/>
    <col min="15910" max="15911" width="0" style="6" hidden="1" customWidth="1"/>
    <col min="15912" max="15912" width="8.88671875" style="6"/>
    <col min="15913" max="15913" width="11.6640625" style="6" bestFit="1" customWidth="1"/>
    <col min="15914" max="16133" width="8.88671875" style="6"/>
    <col min="16134" max="16134" width="21.5546875" style="6" customWidth="1"/>
    <col min="16135" max="16135" width="11.33203125" style="6" bestFit="1" customWidth="1"/>
    <col min="16136" max="16136" width="9.44140625" style="6" customWidth="1"/>
    <col min="16137" max="16137" width="8.88671875" style="6"/>
    <col min="16138" max="16141" width="8.109375" style="6" customWidth="1"/>
    <col min="16142" max="16142" width="8.6640625" style="6" customWidth="1"/>
    <col min="16143" max="16143" width="8.109375" style="6" customWidth="1"/>
    <col min="16144" max="16144" width="11.44140625" style="6" bestFit="1" customWidth="1"/>
    <col min="16145" max="16145" width="10.33203125" style="6" customWidth="1"/>
    <col min="16146" max="16147" width="10.33203125" style="6" bestFit="1" customWidth="1"/>
    <col min="16148" max="16151" width="10.33203125" style="6" customWidth="1"/>
    <col min="16152" max="16152" width="8.88671875" style="6"/>
    <col min="16153" max="16162" width="0" style="6" hidden="1" customWidth="1"/>
    <col min="16163" max="16163" width="9.88671875" style="6" bestFit="1" customWidth="1"/>
    <col min="16164" max="16164" width="11.5546875" style="6" bestFit="1" customWidth="1"/>
    <col min="16165" max="16165" width="7.88671875" style="6" customWidth="1"/>
    <col min="16166" max="16167" width="0" style="6" hidden="1" customWidth="1"/>
    <col min="16168" max="16168" width="8.88671875" style="6"/>
    <col min="16169" max="16169" width="11.6640625" style="6" bestFit="1" customWidth="1"/>
    <col min="16170" max="16384" width="8.88671875" style="6"/>
  </cols>
  <sheetData>
    <row r="1" spans="1:4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5"/>
      <c r="AL1" s="5"/>
    </row>
    <row r="2" spans="1:42" ht="15.6" x14ac:dyDescent="0.3">
      <c r="A2" s="64" t="s">
        <v>0</v>
      </c>
      <c r="B2" s="6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3"/>
      <c r="AK2" s="5"/>
      <c r="AL2" s="5"/>
    </row>
    <row r="3" spans="1:42" ht="15.6" x14ac:dyDescent="0.3">
      <c r="A3" s="64" t="s">
        <v>102</v>
      </c>
      <c r="B3" s="6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5"/>
      <c r="AL3" s="5"/>
    </row>
    <row r="4" spans="1:4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"/>
      <c r="AK4" s="5"/>
      <c r="AL4" s="5"/>
    </row>
    <row r="5" spans="1:42" x14ac:dyDescent="0.2">
      <c r="I5" s="82">
        <v>21205</v>
      </c>
      <c r="J5" s="82"/>
      <c r="K5" s="82"/>
      <c r="L5" s="82"/>
      <c r="M5" s="82"/>
      <c r="N5" s="82"/>
      <c r="O5" s="94">
        <v>43100</v>
      </c>
      <c r="P5" s="75"/>
      <c r="Q5" s="97">
        <v>21230</v>
      </c>
      <c r="R5" s="102">
        <v>21235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5"/>
      <c r="AL5" s="5"/>
      <c r="AM5" s="2"/>
      <c r="AN5" s="2"/>
    </row>
    <row r="6" spans="1:42" ht="10.8" thickBot="1" x14ac:dyDescent="0.25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1"/>
      <c r="AJ6" s="2"/>
      <c r="AK6" s="5"/>
      <c r="AL6" s="5"/>
      <c r="AM6" s="2"/>
      <c r="AN6" s="2"/>
    </row>
    <row r="7" spans="1:42" ht="11.4" thickTop="1" thickBot="1" x14ac:dyDescent="0.25">
      <c r="A7" s="17"/>
      <c r="B7" s="79"/>
      <c r="C7" s="87"/>
      <c r="D7" s="88"/>
      <c r="E7" s="88"/>
      <c r="F7" s="88"/>
      <c r="G7" s="88"/>
      <c r="H7" s="88"/>
      <c r="I7" s="83" t="s">
        <v>1</v>
      </c>
      <c r="J7" s="84"/>
      <c r="K7" s="84"/>
      <c r="L7" s="85"/>
      <c r="M7" s="85"/>
      <c r="N7" s="85"/>
      <c r="O7" s="95" t="s">
        <v>2</v>
      </c>
      <c r="P7" s="92" t="s">
        <v>3</v>
      </c>
      <c r="Q7" s="98"/>
      <c r="R7" s="100"/>
      <c r="S7" s="21"/>
      <c r="T7" s="1"/>
      <c r="U7" s="34" t="s">
        <v>4</v>
      </c>
      <c r="V7" s="35"/>
      <c r="W7" s="36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32" t="s">
        <v>5</v>
      </c>
      <c r="AJ7" s="33"/>
      <c r="AK7" s="48"/>
      <c r="AL7" s="5"/>
    </row>
    <row r="8" spans="1:42" ht="10.8" thickTop="1" x14ac:dyDescent="0.2">
      <c r="A8" s="18"/>
      <c r="B8" s="80" t="s">
        <v>6</v>
      </c>
      <c r="C8" s="89"/>
      <c r="D8" s="90" t="s">
        <v>7</v>
      </c>
      <c r="E8" s="90"/>
      <c r="F8" s="90"/>
      <c r="G8" s="90"/>
      <c r="H8" s="91"/>
      <c r="I8" s="86"/>
      <c r="J8" s="86"/>
      <c r="K8" s="86"/>
      <c r="L8" s="86"/>
      <c r="M8" s="86"/>
      <c r="N8" s="86"/>
      <c r="O8" s="96" t="s">
        <v>8</v>
      </c>
      <c r="P8" s="93" t="s">
        <v>9</v>
      </c>
      <c r="Q8" s="99"/>
      <c r="R8" s="101"/>
      <c r="S8" s="22"/>
      <c r="T8" s="14"/>
      <c r="U8" s="37" t="s">
        <v>10</v>
      </c>
      <c r="V8" s="38" t="s">
        <v>11</v>
      </c>
      <c r="W8" s="39" t="s">
        <v>12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4"/>
      <c r="AI8" s="49" t="s">
        <v>10</v>
      </c>
      <c r="AJ8" s="50" t="s">
        <v>11</v>
      </c>
      <c r="AK8" s="51" t="s">
        <v>12</v>
      </c>
      <c r="AL8" s="5"/>
    </row>
    <row r="9" spans="1:42" ht="10.8" thickBot="1" x14ac:dyDescent="0.25">
      <c r="A9" s="19" t="s">
        <v>13</v>
      </c>
      <c r="B9" s="80" t="s">
        <v>14</v>
      </c>
      <c r="C9" s="89" t="s">
        <v>15</v>
      </c>
      <c r="D9" s="90" t="s">
        <v>15</v>
      </c>
      <c r="E9" s="90" t="s">
        <v>16</v>
      </c>
      <c r="F9" s="90" t="s">
        <v>17</v>
      </c>
      <c r="G9" s="90" t="s">
        <v>18</v>
      </c>
      <c r="H9" s="90" t="s">
        <v>19</v>
      </c>
      <c r="I9" s="86" t="s">
        <v>20</v>
      </c>
      <c r="J9" s="86" t="s">
        <v>21</v>
      </c>
      <c r="K9" s="86" t="s">
        <v>22</v>
      </c>
      <c r="L9" s="86" t="s">
        <v>23</v>
      </c>
      <c r="M9" s="86" t="s">
        <v>24</v>
      </c>
      <c r="N9" s="86" t="s">
        <v>25</v>
      </c>
      <c r="O9" s="96" t="s">
        <v>26</v>
      </c>
      <c r="P9" s="93" t="s">
        <v>27</v>
      </c>
      <c r="Q9" s="99" t="s">
        <v>28</v>
      </c>
      <c r="R9" s="101" t="s">
        <v>29</v>
      </c>
      <c r="S9" s="22" t="s">
        <v>30</v>
      </c>
      <c r="T9" s="14"/>
      <c r="U9" s="40">
        <v>0.84</v>
      </c>
      <c r="V9" s="41">
        <v>0.16</v>
      </c>
      <c r="W9" s="42">
        <f>+V9+U9</f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"/>
      <c r="AI9" s="52">
        <v>0.5</v>
      </c>
      <c r="AJ9" s="53">
        <v>0.5</v>
      </c>
      <c r="AK9" s="54">
        <f>+AJ9+AI9</f>
        <v>1</v>
      </c>
      <c r="AL9" s="5"/>
      <c r="AO9" s="69"/>
      <c r="AP9" s="69"/>
    </row>
    <row r="10" spans="1:42" ht="10.8" thickTop="1" x14ac:dyDescent="0.2">
      <c r="A10" s="220" t="s">
        <v>31</v>
      </c>
      <c r="B10" s="221">
        <v>240010</v>
      </c>
      <c r="C10" s="219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213">
        <v>0</v>
      </c>
      <c r="R10" s="72">
        <v>0</v>
      </c>
      <c r="S10" s="23">
        <f t="shared" ref="S10:S68" si="0">SUM(C10:R10)</f>
        <v>0</v>
      </c>
      <c r="T10" s="7"/>
      <c r="U10" s="65">
        <f>+C10*$U$9</f>
        <v>0</v>
      </c>
      <c r="V10" s="66">
        <f>+C10*$V$9</f>
        <v>0</v>
      </c>
      <c r="W10" s="43">
        <f>+V10+U10</f>
        <v>0</v>
      </c>
      <c r="X10" s="12"/>
      <c r="Y10" s="15"/>
      <c r="Z10" s="15"/>
      <c r="AA10" s="15"/>
      <c r="AB10" s="15"/>
      <c r="AC10" s="15"/>
      <c r="AD10" s="12"/>
      <c r="AE10" s="12"/>
      <c r="AF10" s="12"/>
      <c r="AG10" s="12"/>
      <c r="AH10" s="12"/>
      <c r="AI10" s="55">
        <f t="shared" ref="AI10:AI68" si="1">+G10*$AI$9</f>
        <v>0</v>
      </c>
      <c r="AJ10" s="56">
        <f t="shared" ref="AJ10:AJ68" si="2">+G10*$AJ$9</f>
        <v>0</v>
      </c>
      <c r="AK10" s="57">
        <f>+AJ10+AI10</f>
        <v>0</v>
      </c>
      <c r="AL10" s="5"/>
    </row>
    <row r="11" spans="1:42" x14ac:dyDescent="0.2">
      <c r="A11" s="220" t="s">
        <v>32</v>
      </c>
      <c r="B11" s="221">
        <v>240015</v>
      </c>
      <c r="C11" s="78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1">
        <v>0</v>
      </c>
      <c r="R11" s="78">
        <v>0</v>
      </c>
      <c r="S11" s="24">
        <f t="shared" si="0"/>
        <v>0</v>
      </c>
      <c r="T11" s="7"/>
      <c r="U11" s="67">
        <f t="shared" ref="U11:U68" si="3">(+C11+D11)*$U$9</f>
        <v>0</v>
      </c>
      <c r="V11" s="68">
        <f t="shared" ref="V11:V68" si="4">(+C11+D11)*$V$9</f>
        <v>0</v>
      </c>
      <c r="W11" s="44">
        <f t="shared" ref="W11:W69" si="5">+V11+U11</f>
        <v>0</v>
      </c>
      <c r="X11" s="12"/>
      <c r="Y11" s="15"/>
      <c r="Z11" s="15"/>
      <c r="AA11" s="15"/>
      <c r="AB11" s="15"/>
      <c r="AC11" s="15"/>
      <c r="AD11" s="12"/>
      <c r="AE11" s="12"/>
      <c r="AF11" s="12"/>
      <c r="AG11" s="12"/>
      <c r="AH11" s="12"/>
      <c r="AI11" s="58">
        <f t="shared" si="1"/>
        <v>0</v>
      </c>
      <c r="AJ11" s="59">
        <f t="shared" si="2"/>
        <v>0</v>
      </c>
      <c r="AK11" s="60">
        <f t="shared" ref="AK11:AK69" si="6">+AJ11+AI11</f>
        <v>0</v>
      </c>
      <c r="AL11" s="5"/>
    </row>
    <row r="12" spans="1:42" x14ac:dyDescent="0.2">
      <c r="A12" s="220" t="s">
        <v>33</v>
      </c>
      <c r="B12" s="221">
        <v>240030</v>
      </c>
      <c r="C12" s="7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1">
        <v>0</v>
      </c>
      <c r="R12" s="78">
        <v>0</v>
      </c>
      <c r="S12" s="24">
        <f t="shared" si="0"/>
        <v>0</v>
      </c>
      <c r="T12" s="7"/>
      <c r="U12" s="67">
        <f t="shared" si="3"/>
        <v>0</v>
      </c>
      <c r="V12" s="68">
        <f t="shared" si="4"/>
        <v>0</v>
      </c>
      <c r="W12" s="44">
        <f t="shared" si="5"/>
        <v>0</v>
      </c>
      <c r="X12" s="12"/>
      <c r="Y12" s="15"/>
      <c r="Z12" s="15"/>
      <c r="AA12" s="15"/>
      <c r="AB12" s="15"/>
      <c r="AC12" s="15"/>
      <c r="AD12" s="12"/>
      <c r="AE12" s="12"/>
      <c r="AF12" s="12"/>
      <c r="AG12" s="12"/>
      <c r="AH12" s="12"/>
      <c r="AI12" s="58">
        <f t="shared" si="1"/>
        <v>0</v>
      </c>
      <c r="AJ12" s="59">
        <f t="shared" si="2"/>
        <v>0</v>
      </c>
      <c r="AK12" s="60">
        <f t="shared" si="6"/>
        <v>0</v>
      </c>
      <c r="AL12" s="5"/>
    </row>
    <row r="13" spans="1:42" x14ac:dyDescent="0.2">
      <c r="A13" s="220" t="s">
        <v>34</v>
      </c>
      <c r="B13" s="221">
        <v>240050</v>
      </c>
      <c r="C13" s="7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1">
        <v>0</v>
      </c>
      <c r="R13" s="78">
        <v>0</v>
      </c>
      <c r="S13" s="24">
        <f t="shared" si="0"/>
        <v>0</v>
      </c>
      <c r="T13" s="7"/>
      <c r="U13" s="67">
        <f t="shared" si="3"/>
        <v>0</v>
      </c>
      <c r="V13" s="68">
        <f t="shared" si="4"/>
        <v>0</v>
      </c>
      <c r="W13" s="44">
        <f t="shared" si="5"/>
        <v>0</v>
      </c>
      <c r="X13" s="12"/>
      <c r="Y13" s="15"/>
      <c r="Z13" s="15"/>
      <c r="AA13" s="15"/>
      <c r="AB13" s="15"/>
      <c r="AC13" s="15"/>
      <c r="AD13" s="12"/>
      <c r="AE13" s="12"/>
      <c r="AF13" s="12"/>
      <c r="AG13" s="12"/>
      <c r="AH13" s="12"/>
      <c r="AI13" s="58">
        <f t="shared" si="1"/>
        <v>0</v>
      </c>
      <c r="AJ13" s="59">
        <f t="shared" si="2"/>
        <v>0</v>
      </c>
      <c r="AK13" s="60">
        <f t="shared" si="6"/>
        <v>0</v>
      </c>
      <c r="AL13" s="5"/>
    </row>
    <row r="14" spans="1:42" ht="9" customHeight="1" x14ac:dyDescent="0.2">
      <c r="A14" s="220" t="s">
        <v>35</v>
      </c>
      <c r="B14" s="221">
        <v>240070</v>
      </c>
      <c r="C14" s="78">
        <v>750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1">
        <v>0</v>
      </c>
      <c r="R14" s="78">
        <v>0</v>
      </c>
      <c r="S14" s="24">
        <f t="shared" si="0"/>
        <v>750</v>
      </c>
      <c r="T14" s="7"/>
      <c r="U14" s="67">
        <f t="shared" si="3"/>
        <v>630</v>
      </c>
      <c r="V14" s="68">
        <f t="shared" si="4"/>
        <v>120</v>
      </c>
      <c r="W14" s="44">
        <f t="shared" si="5"/>
        <v>750</v>
      </c>
      <c r="X14" s="12"/>
      <c r="Y14" s="15"/>
      <c r="Z14" s="15"/>
      <c r="AA14" s="15"/>
      <c r="AB14" s="15"/>
      <c r="AC14" s="15"/>
      <c r="AD14" s="12"/>
      <c r="AE14" s="12"/>
      <c r="AF14" s="12"/>
      <c r="AG14" s="12"/>
      <c r="AH14" s="12"/>
      <c r="AI14" s="58">
        <f t="shared" si="1"/>
        <v>0</v>
      </c>
      <c r="AJ14" s="59">
        <f t="shared" si="2"/>
        <v>0</v>
      </c>
      <c r="AK14" s="60">
        <f t="shared" si="6"/>
        <v>0</v>
      </c>
      <c r="AL14" s="5"/>
    </row>
    <row r="15" spans="1:42" x14ac:dyDescent="0.2">
      <c r="A15" s="220" t="s">
        <v>36</v>
      </c>
      <c r="B15" s="221">
        <v>240100</v>
      </c>
      <c r="C15" s="78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1">
        <v>0</v>
      </c>
      <c r="R15" s="78">
        <v>0</v>
      </c>
      <c r="S15" s="24">
        <f t="shared" si="0"/>
        <v>0</v>
      </c>
      <c r="T15" s="7"/>
      <c r="U15" s="67">
        <f t="shared" si="3"/>
        <v>0</v>
      </c>
      <c r="V15" s="68">
        <f t="shared" si="4"/>
        <v>0</v>
      </c>
      <c r="W15" s="44">
        <f t="shared" si="5"/>
        <v>0</v>
      </c>
      <c r="X15" s="12"/>
      <c r="Y15" s="15"/>
      <c r="Z15" s="15"/>
      <c r="AA15" s="15"/>
      <c r="AB15" s="15"/>
      <c r="AC15" s="15"/>
      <c r="AD15" s="12"/>
      <c r="AE15" s="12"/>
      <c r="AF15" s="12"/>
      <c r="AG15" s="12"/>
      <c r="AH15" s="12"/>
      <c r="AI15" s="58">
        <f t="shared" si="1"/>
        <v>0</v>
      </c>
      <c r="AJ15" s="59">
        <f t="shared" si="2"/>
        <v>0</v>
      </c>
      <c r="AK15" s="60">
        <f t="shared" si="6"/>
        <v>0</v>
      </c>
      <c r="AL15" s="5"/>
    </row>
    <row r="16" spans="1:42" x14ac:dyDescent="0.2">
      <c r="A16" s="220" t="s">
        <v>37</v>
      </c>
      <c r="B16" s="221">
        <v>240120</v>
      </c>
      <c r="C16" s="78">
        <v>325</v>
      </c>
      <c r="D16" s="20">
        <v>0</v>
      </c>
      <c r="E16" s="20">
        <v>0</v>
      </c>
      <c r="F16" s="20">
        <v>0</v>
      </c>
      <c r="G16" s="20">
        <v>180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">
        <v>0</v>
      </c>
      <c r="R16" s="78">
        <v>0</v>
      </c>
      <c r="S16" s="24">
        <f t="shared" si="0"/>
        <v>505</v>
      </c>
      <c r="T16" s="7"/>
      <c r="U16" s="67">
        <f t="shared" si="3"/>
        <v>273</v>
      </c>
      <c r="V16" s="68">
        <f t="shared" si="4"/>
        <v>52</v>
      </c>
      <c r="W16" s="44">
        <f t="shared" si="5"/>
        <v>325</v>
      </c>
      <c r="X16" s="12"/>
      <c r="Y16" s="15"/>
      <c r="Z16" s="15"/>
      <c r="AA16" s="15"/>
      <c r="AB16" s="15"/>
      <c r="AC16" s="15"/>
      <c r="AD16" s="12"/>
      <c r="AE16" s="12"/>
      <c r="AF16" s="12"/>
      <c r="AG16" s="12"/>
      <c r="AH16" s="12"/>
      <c r="AI16" s="58">
        <f t="shared" si="1"/>
        <v>90</v>
      </c>
      <c r="AJ16" s="59">
        <f t="shared" si="2"/>
        <v>90</v>
      </c>
      <c r="AK16" s="60">
        <f t="shared" si="6"/>
        <v>180</v>
      </c>
      <c r="AL16" s="5"/>
    </row>
    <row r="17" spans="1:38" x14ac:dyDescent="0.2">
      <c r="A17" s="220" t="s">
        <v>38</v>
      </c>
      <c r="B17" s="221">
        <v>240140</v>
      </c>
      <c r="C17" s="78">
        <v>233.39</v>
      </c>
      <c r="D17" s="20">
        <v>0</v>
      </c>
      <c r="E17" s="20">
        <v>0</v>
      </c>
      <c r="F17" s="20">
        <v>0</v>
      </c>
      <c r="G17" s="20">
        <v>42.87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81.180000000000007</v>
      </c>
      <c r="P17" s="20">
        <v>0</v>
      </c>
      <c r="Q17" s="11">
        <v>0</v>
      </c>
      <c r="R17" s="78">
        <v>0</v>
      </c>
      <c r="S17" s="24">
        <f t="shared" si="0"/>
        <v>357.44</v>
      </c>
      <c r="T17" s="7"/>
      <c r="U17" s="67">
        <f t="shared" si="3"/>
        <v>196.04759999999999</v>
      </c>
      <c r="V17" s="68">
        <f t="shared" si="4"/>
        <v>37.342399999999998</v>
      </c>
      <c r="W17" s="44">
        <f t="shared" si="5"/>
        <v>233.39</v>
      </c>
      <c r="X17" s="12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58">
        <f t="shared" si="1"/>
        <v>21.434999999999999</v>
      </c>
      <c r="AJ17" s="59">
        <f t="shared" si="2"/>
        <v>21.434999999999999</v>
      </c>
      <c r="AK17" s="60">
        <f t="shared" si="6"/>
        <v>42.87</v>
      </c>
      <c r="AL17" s="5"/>
    </row>
    <row r="18" spans="1:38" x14ac:dyDescent="0.2">
      <c r="A18" s="220" t="s">
        <v>39</v>
      </c>
      <c r="B18" s="221">
        <v>240150</v>
      </c>
      <c r="C18" s="78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">
        <v>0</v>
      </c>
      <c r="R18" s="78">
        <v>0</v>
      </c>
      <c r="S18" s="24">
        <f t="shared" si="0"/>
        <v>0</v>
      </c>
      <c r="T18" s="7"/>
      <c r="U18" s="67">
        <f t="shared" si="3"/>
        <v>0</v>
      </c>
      <c r="V18" s="68">
        <f t="shared" si="4"/>
        <v>0</v>
      </c>
      <c r="W18" s="44">
        <f t="shared" si="5"/>
        <v>0</v>
      </c>
      <c r="X18" s="12"/>
      <c r="Y18" s="15"/>
      <c r="Z18" s="15"/>
      <c r="AA18" s="15"/>
      <c r="AB18" s="15"/>
      <c r="AC18" s="15"/>
      <c r="AD18" s="12"/>
      <c r="AE18" s="12"/>
      <c r="AF18" s="12"/>
      <c r="AG18" s="12"/>
      <c r="AH18" s="12"/>
      <c r="AI18" s="58">
        <f t="shared" si="1"/>
        <v>0</v>
      </c>
      <c r="AJ18" s="59">
        <f t="shared" si="2"/>
        <v>0</v>
      </c>
      <c r="AK18" s="60">
        <f t="shared" si="6"/>
        <v>0</v>
      </c>
      <c r="AL18" s="5"/>
    </row>
    <row r="19" spans="1:38" x14ac:dyDescent="0.2">
      <c r="A19" s="220" t="s">
        <v>40</v>
      </c>
      <c r="B19" s="221">
        <v>241130</v>
      </c>
      <c r="C19" s="78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">
        <v>0</v>
      </c>
      <c r="R19" s="78">
        <v>0</v>
      </c>
      <c r="S19" s="24">
        <f t="shared" si="0"/>
        <v>0</v>
      </c>
      <c r="T19" s="7"/>
      <c r="U19" s="67">
        <f t="shared" si="3"/>
        <v>0</v>
      </c>
      <c r="V19" s="68">
        <f t="shared" si="4"/>
        <v>0</v>
      </c>
      <c r="W19" s="44">
        <f t="shared" si="5"/>
        <v>0</v>
      </c>
      <c r="X19" s="12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58">
        <f t="shared" si="1"/>
        <v>0</v>
      </c>
      <c r="AJ19" s="59">
        <f t="shared" si="2"/>
        <v>0</v>
      </c>
      <c r="AK19" s="60">
        <f t="shared" si="6"/>
        <v>0</v>
      </c>
      <c r="AL19" s="5"/>
    </row>
    <row r="20" spans="1:38" x14ac:dyDescent="0.2">
      <c r="A20" s="220" t="s">
        <v>41</v>
      </c>
      <c r="B20" s="221">
        <v>240190</v>
      </c>
      <c r="C20" s="78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1">
        <v>0</v>
      </c>
      <c r="R20" s="78">
        <v>0</v>
      </c>
      <c r="S20" s="24">
        <f t="shared" si="0"/>
        <v>0</v>
      </c>
      <c r="T20" s="7"/>
      <c r="U20" s="67">
        <f t="shared" si="3"/>
        <v>0</v>
      </c>
      <c r="V20" s="68">
        <f t="shared" si="4"/>
        <v>0</v>
      </c>
      <c r="W20" s="44">
        <f t="shared" si="5"/>
        <v>0</v>
      </c>
      <c r="X20" s="12"/>
      <c r="Y20" s="15"/>
      <c r="Z20" s="15"/>
      <c r="AA20" s="15"/>
      <c r="AB20" s="15"/>
      <c r="AC20" s="15"/>
      <c r="AD20" s="12"/>
      <c r="AE20" s="12"/>
      <c r="AF20" s="12"/>
      <c r="AG20" s="12"/>
      <c r="AH20" s="12"/>
      <c r="AI20" s="58">
        <f t="shared" si="1"/>
        <v>0</v>
      </c>
      <c r="AJ20" s="59">
        <f t="shared" si="2"/>
        <v>0</v>
      </c>
      <c r="AK20" s="60">
        <f t="shared" si="6"/>
        <v>0</v>
      </c>
      <c r="AL20" s="5"/>
    </row>
    <row r="21" spans="1:38" x14ac:dyDescent="0.2">
      <c r="A21" s="220" t="s">
        <v>42</v>
      </c>
      <c r="B21" s="221">
        <v>241145</v>
      </c>
      <c r="C21" s="78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1">
        <v>0</v>
      </c>
      <c r="R21" s="78">
        <v>0</v>
      </c>
      <c r="S21" s="24">
        <f t="shared" si="0"/>
        <v>0</v>
      </c>
      <c r="T21" s="7"/>
      <c r="U21" s="67">
        <f t="shared" si="3"/>
        <v>0</v>
      </c>
      <c r="V21" s="68">
        <f t="shared" si="4"/>
        <v>0</v>
      </c>
      <c r="W21" s="44">
        <f t="shared" si="5"/>
        <v>0</v>
      </c>
      <c r="X21" s="12"/>
      <c r="Y21" s="15"/>
      <c r="Z21" s="15"/>
      <c r="AA21" s="15"/>
      <c r="AB21" s="15"/>
      <c r="AC21" s="15"/>
      <c r="AD21" s="12"/>
      <c r="AE21" s="12"/>
      <c r="AF21" s="12"/>
      <c r="AG21" s="12"/>
      <c r="AH21" s="12"/>
      <c r="AI21" s="58">
        <f t="shared" si="1"/>
        <v>0</v>
      </c>
      <c r="AJ21" s="59">
        <f t="shared" si="2"/>
        <v>0</v>
      </c>
      <c r="AK21" s="60">
        <f t="shared" si="6"/>
        <v>0</v>
      </c>
      <c r="AL21" s="5"/>
    </row>
    <row r="22" spans="1:38" x14ac:dyDescent="0.2">
      <c r="A22" s="220" t="s">
        <v>43</v>
      </c>
      <c r="B22" s="221">
        <v>240250</v>
      </c>
      <c r="C22" s="78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">
        <v>0</v>
      </c>
      <c r="R22" s="78">
        <v>0</v>
      </c>
      <c r="S22" s="24">
        <f t="shared" si="0"/>
        <v>0</v>
      </c>
      <c r="T22" s="7"/>
      <c r="U22" s="67">
        <f t="shared" si="3"/>
        <v>0</v>
      </c>
      <c r="V22" s="68">
        <f t="shared" si="4"/>
        <v>0</v>
      </c>
      <c r="W22" s="44">
        <f t="shared" si="5"/>
        <v>0</v>
      </c>
      <c r="X22" s="12"/>
      <c r="Y22" s="15"/>
      <c r="Z22" s="15"/>
      <c r="AA22" s="15"/>
      <c r="AB22" s="15"/>
      <c r="AC22" s="15"/>
      <c r="AD22" s="12"/>
      <c r="AE22" s="12"/>
      <c r="AF22" s="12"/>
      <c r="AG22" s="12"/>
      <c r="AH22" s="12"/>
      <c r="AI22" s="58">
        <f t="shared" si="1"/>
        <v>0</v>
      </c>
      <c r="AJ22" s="59">
        <f t="shared" si="2"/>
        <v>0</v>
      </c>
      <c r="AK22" s="60">
        <f t="shared" si="6"/>
        <v>0</v>
      </c>
      <c r="AL22" s="5"/>
    </row>
    <row r="23" spans="1:38" x14ac:dyDescent="0.2">
      <c r="A23" s="220" t="s">
        <v>44</v>
      </c>
      <c r="B23" s="221">
        <v>240260</v>
      </c>
      <c r="C23" s="7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1">
        <v>0</v>
      </c>
      <c r="R23" s="78">
        <v>0</v>
      </c>
      <c r="S23" s="24">
        <f t="shared" si="0"/>
        <v>0</v>
      </c>
      <c r="T23" s="7"/>
      <c r="U23" s="67">
        <f t="shared" si="3"/>
        <v>0</v>
      </c>
      <c r="V23" s="68">
        <f t="shared" si="4"/>
        <v>0</v>
      </c>
      <c r="W23" s="44">
        <f t="shared" si="5"/>
        <v>0</v>
      </c>
      <c r="X23" s="12"/>
      <c r="Y23" s="15"/>
      <c r="Z23" s="15"/>
      <c r="AA23" s="15"/>
      <c r="AB23" s="15"/>
      <c r="AC23" s="15"/>
      <c r="AD23" s="12"/>
      <c r="AE23" s="12"/>
      <c r="AF23" s="12"/>
      <c r="AG23" s="12"/>
      <c r="AH23" s="12"/>
      <c r="AI23" s="58">
        <f t="shared" si="1"/>
        <v>0</v>
      </c>
      <c r="AJ23" s="59">
        <f t="shared" si="2"/>
        <v>0</v>
      </c>
      <c r="AK23" s="60">
        <f t="shared" si="6"/>
        <v>0</v>
      </c>
      <c r="AL23" s="5"/>
    </row>
    <row r="24" spans="1:38" x14ac:dyDescent="0.2">
      <c r="A24" s="220" t="s">
        <v>45</v>
      </c>
      <c r="B24" s="221">
        <v>240270</v>
      </c>
      <c r="C24" s="78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1">
        <v>0</v>
      </c>
      <c r="R24" s="78">
        <v>0</v>
      </c>
      <c r="S24" s="24">
        <f t="shared" si="0"/>
        <v>0</v>
      </c>
      <c r="T24" s="7"/>
      <c r="U24" s="67">
        <f t="shared" si="3"/>
        <v>0</v>
      </c>
      <c r="V24" s="68">
        <f t="shared" si="4"/>
        <v>0</v>
      </c>
      <c r="W24" s="44">
        <f t="shared" si="5"/>
        <v>0</v>
      </c>
      <c r="X24" s="12"/>
      <c r="Y24" s="15"/>
      <c r="Z24" s="15"/>
      <c r="AA24" s="15"/>
      <c r="AB24" s="15"/>
      <c r="AC24" s="15"/>
      <c r="AD24" s="12"/>
      <c r="AE24" s="12"/>
      <c r="AF24" s="12"/>
      <c r="AG24" s="12"/>
      <c r="AH24" s="12"/>
      <c r="AI24" s="58">
        <f t="shared" si="1"/>
        <v>0</v>
      </c>
      <c r="AJ24" s="59">
        <f t="shared" si="2"/>
        <v>0</v>
      </c>
      <c r="AK24" s="60">
        <f t="shared" si="6"/>
        <v>0</v>
      </c>
      <c r="AL24" s="5"/>
    </row>
    <row r="25" spans="1:38" x14ac:dyDescent="0.2">
      <c r="A25" s="220" t="s">
        <v>46</v>
      </c>
      <c r="B25" s="221">
        <v>240300</v>
      </c>
      <c r="C25" s="78">
        <v>350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1">
        <v>0</v>
      </c>
      <c r="R25" s="78">
        <v>0</v>
      </c>
      <c r="S25" s="24">
        <f t="shared" si="0"/>
        <v>350</v>
      </c>
      <c r="T25" s="7"/>
      <c r="U25" s="67">
        <f t="shared" si="3"/>
        <v>294</v>
      </c>
      <c r="V25" s="68">
        <f t="shared" si="4"/>
        <v>56</v>
      </c>
      <c r="W25" s="44">
        <f t="shared" si="5"/>
        <v>350</v>
      </c>
      <c r="X25" s="12"/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58">
        <f t="shared" si="1"/>
        <v>0</v>
      </c>
      <c r="AJ25" s="59">
        <f t="shared" si="2"/>
        <v>0</v>
      </c>
      <c r="AK25" s="60">
        <f t="shared" si="6"/>
        <v>0</v>
      </c>
      <c r="AL25" s="5"/>
    </row>
    <row r="26" spans="1:38" x14ac:dyDescent="0.2">
      <c r="A26" s="220" t="s">
        <v>47</v>
      </c>
      <c r="B26" s="221">
        <v>240310</v>
      </c>
      <c r="C26" s="78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1">
        <v>0</v>
      </c>
      <c r="R26" s="78">
        <v>0</v>
      </c>
      <c r="S26" s="24">
        <f t="shared" si="0"/>
        <v>0</v>
      </c>
      <c r="T26" s="7"/>
      <c r="U26" s="67">
        <f t="shared" si="3"/>
        <v>0</v>
      </c>
      <c r="V26" s="68">
        <f t="shared" si="4"/>
        <v>0</v>
      </c>
      <c r="W26" s="44">
        <f t="shared" si="5"/>
        <v>0</v>
      </c>
      <c r="X26" s="12"/>
      <c r="Y26" s="15"/>
      <c r="Z26" s="15"/>
      <c r="AA26" s="15"/>
      <c r="AB26" s="15"/>
      <c r="AC26" s="15"/>
      <c r="AD26" s="12"/>
      <c r="AE26" s="12"/>
      <c r="AF26" s="12"/>
      <c r="AG26" s="12"/>
      <c r="AH26" s="12"/>
      <c r="AI26" s="58">
        <f t="shared" si="1"/>
        <v>0</v>
      </c>
      <c r="AJ26" s="59">
        <f t="shared" si="2"/>
        <v>0</v>
      </c>
      <c r="AK26" s="60">
        <f t="shared" si="6"/>
        <v>0</v>
      </c>
      <c r="AL26" s="5"/>
    </row>
    <row r="27" spans="1:38" x14ac:dyDescent="0.2">
      <c r="A27" s="220" t="s">
        <v>48</v>
      </c>
      <c r="B27" s="221">
        <v>241160</v>
      </c>
      <c r="C27" s="7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1">
        <v>0</v>
      </c>
      <c r="R27" s="78">
        <v>0</v>
      </c>
      <c r="S27" s="24">
        <f t="shared" si="0"/>
        <v>0</v>
      </c>
      <c r="T27" s="7"/>
      <c r="U27" s="67">
        <f t="shared" si="3"/>
        <v>0</v>
      </c>
      <c r="V27" s="68">
        <f t="shared" si="4"/>
        <v>0</v>
      </c>
      <c r="W27" s="44">
        <f t="shared" si="5"/>
        <v>0</v>
      </c>
      <c r="X27" s="12"/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58">
        <f t="shared" si="1"/>
        <v>0</v>
      </c>
      <c r="AJ27" s="59">
        <f t="shared" si="2"/>
        <v>0</v>
      </c>
      <c r="AK27" s="60">
        <f t="shared" si="6"/>
        <v>0</v>
      </c>
      <c r="AL27" s="5"/>
    </row>
    <row r="28" spans="1:38" x14ac:dyDescent="0.2">
      <c r="A28" s="220" t="s">
        <v>49</v>
      </c>
      <c r="B28" s="221">
        <v>240330</v>
      </c>
      <c r="C28" s="78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1">
        <v>0</v>
      </c>
      <c r="R28" s="78">
        <v>0</v>
      </c>
      <c r="S28" s="24">
        <f t="shared" si="0"/>
        <v>0</v>
      </c>
      <c r="T28" s="7"/>
      <c r="U28" s="67">
        <f t="shared" si="3"/>
        <v>0</v>
      </c>
      <c r="V28" s="68">
        <f t="shared" si="4"/>
        <v>0</v>
      </c>
      <c r="W28" s="44">
        <f t="shared" si="5"/>
        <v>0</v>
      </c>
      <c r="X28" s="12"/>
      <c r="Y28" s="15"/>
      <c r="Z28" s="15"/>
      <c r="AA28" s="15"/>
      <c r="AB28" s="15"/>
      <c r="AC28" s="15"/>
      <c r="AD28" s="12"/>
      <c r="AE28" s="12"/>
      <c r="AF28" s="12"/>
      <c r="AG28" s="12"/>
      <c r="AH28" s="12"/>
      <c r="AI28" s="58">
        <f t="shared" si="1"/>
        <v>0</v>
      </c>
      <c r="AJ28" s="59">
        <f t="shared" si="2"/>
        <v>0</v>
      </c>
      <c r="AK28" s="60">
        <f t="shared" si="6"/>
        <v>0</v>
      </c>
      <c r="AL28" s="5"/>
    </row>
    <row r="29" spans="1:38" x14ac:dyDescent="0.2">
      <c r="A29" s="220" t="s">
        <v>50</v>
      </c>
      <c r="B29" s="221">
        <v>240340</v>
      </c>
      <c r="C29" s="78">
        <v>0</v>
      </c>
      <c r="D29" s="20">
        <v>0</v>
      </c>
      <c r="E29" s="20">
        <v>0</v>
      </c>
      <c r="F29" s="20">
        <v>0</v>
      </c>
      <c r="G29" s="20">
        <v>45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1">
        <v>0</v>
      </c>
      <c r="R29" s="78">
        <v>0</v>
      </c>
      <c r="S29" s="24">
        <f t="shared" si="0"/>
        <v>45</v>
      </c>
      <c r="T29" s="7"/>
      <c r="U29" s="67">
        <f t="shared" si="3"/>
        <v>0</v>
      </c>
      <c r="V29" s="68">
        <f t="shared" si="4"/>
        <v>0</v>
      </c>
      <c r="W29" s="44">
        <f t="shared" si="5"/>
        <v>0</v>
      </c>
      <c r="X29" s="12"/>
      <c r="Y29" s="15"/>
      <c r="Z29" s="15"/>
      <c r="AA29" s="15"/>
      <c r="AB29" s="15"/>
      <c r="AC29" s="15"/>
      <c r="AD29" s="12"/>
      <c r="AE29" s="12"/>
      <c r="AF29" s="12"/>
      <c r="AG29" s="12"/>
      <c r="AH29" s="12"/>
      <c r="AI29" s="58">
        <f t="shared" si="1"/>
        <v>22.5</v>
      </c>
      <c r="AJ29" s="59">
        <f t="shared" si="2"/>
        <v>22.5</v>
      </c>
      <c r="AK29" s="60">
        <f t="shared" si="6"/>
        <v>45</v>
      </c>
      <c r="AL29" s="5"/>
    </row>
    <row r="30" spans="1:38" x14ac:dyDescent="0.2">
      <c r="A30" s="220" t="s">
        <v>51</v>
      </c>
      <c r="B30" s="221">
        <v>240390</v>
      </c>
      <c r="C30" s="78">
        <v>500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1">
        <v>0</v>
      </c>
      <c r="R30" s="78">
        <v>0</v>
      </c>
      <c r="S30" s="24">
        <f t="shared" si="0"/>
        <v>500</v>
      </c>
      <c r="T30" s="7"/>
      <c r="U30" s="67">
        <f t="shared" si="3"/>
        <v>420</v>
      </c>
      <c r="V30" s="68">
        <f t="shared" si="4"/>
        <v>80</v>
      </c>
      <c r="W30" s="44">
        <f t="shared" si="5"/>
        <v>500</v>
      </c>
      <c r="X30" s="12"/>
      <c r="Y30" s="15"/>
      <c r="Z30" s="15"/>
      <c r="AA30" s="15"/>
      <c r="AB30" s="15"/>
      <c r="AC30" s="15"/>
      <c r="AD30" s="12"/>
      <c r="AE30" s="12"/>
      <c r="AF30" s="12"/>
      <c r="AG30" s="12"/>
      <c r="AH30" s="12"/>
      <c r="AI30" s="58">
        <f t="shared" si="1"/>
        <v>0</v>
      </c>
      <c r="AJ30" s="59">
        <f t="shared" si="2"/>
        <v>0</v>
      </c>
      <c r="AK30" s="60">
        <f t="shared" si="6"/>
        <v>0</v>
      </c>
      <c r="AL30" s="5"/>
    </row>
    <row r="31" spans="1:38" hidden="1" x14ac:dyDescent="0.2">
      <c r="A31" s="220" t="s">
        <v>52</v>
      </c>
      <c r="B31" s="221">
        <v>240400</v>
      </c>
      <c r="C31" s="78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1">
        <v>0</v>
      </c>
      <c r="R31" s="78">
        <v>0</v>
      </c>
      <c r="S31" s="24">
        <f t="shared" si="0"/>
        <v>0</v>
      </c>
      <c r="T31" s="7"/>
      <c r="U31" s="67">
        <f t="shared" si="3"/>
        <v>0</v>
      </c>
      <c r="V31" s="68">
        <f t="shared" si="4"/>
        <v>0</v>
      </c>
      <c r="W31" s="44">
        <f t="shared" si="5"/>
        <v>0</v>
      </c>
      <c r="X31" s="12"/>
      <c r="Y31" s="15"/>
      <c r="Z31" s="15"/>
      <c r="AA31" s="15"/>
      <c r="AB31" s="15"/>
      <c r="AC31" s="15"/>
      <c r="AD31" s="12"/>
      <c r="AE31" s="12"/>
      <c r="AF31" s="12"/>
      <c r="AG31" s="12"/>
      <c r="AH31" s="12"/>
      <c r="AI31" s="58">
        <f t="shared" si="1"/>
        <v>0</v>
      </c>
      <c r="AJ31" s="59">
        <f t="shared" si="2"/>
        <v>0</v>
      </c>
      <c r="AK31" s="60">
        <f t="shared" si="6"/>
        <v>0</v>
      </c>
      <c r="AL31" s="5"/>
    </row>
    <row r="32" spans="1:38" x14ac:dyDescent="0.2">
      <c r="A32" s="220" t="s">
        <v>53</v>
      </c>
      <c r="B32" s="221">
        <v>240450</v>
      </c>
      <c r="C32" s="78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1">
        <v>0</v>
      </c>
      <c r="R32" s="78">
        <v>0</v>
      </c>
      <c r="S32" s="24">
        <f t="shared" si="0"/>
        <v>0</v>
      </c>
      <c r="T32" s="7"/>
      <c r="U32" s="67">
        <f t="shared" si="3"/>
        <v>0</v>
      </c>
      <c r="V32" s="68">
        <f t="shared" si="4"/>
        <v>0</v>
      </c>
      <c r="W32" s="44">
        <f t="shared" si="5"/>
        <v>0</v>
      </c>
      <c r="X32" s="12"/>
      <c r="Y32" s="15"/>
      <c r="Z32" s="15"/>
      <c r="AA32" s="15"/>
      <c r="AB32" s="15"/>
      <c r="AC32" s="15"/>
      <c r="AD32" s="12"/>
      <c r="AE32" s="12"/>
      <c r="AF32" s="12"/>
      <c r="AG32" s="12"/>
      <c r="AH32" s="12"/>
      <c r="AI32" s="58">
        <f t="shared" si="1"/>
        <v>0</v>
      </c>
      <c r="AJ32" s="59">
        <f t="shared" si="2"/>
        <v>0</v>
      </c>
      <c r="AK32" s="60">
        <f t="shared" si="6"/>
        <v>0</v>
      </c>
      <c r="AL32" s="5"/>
    </row>
    <row r="33" spans="1:40" x14ac:dyDescent="0.2">
      <c r="A33" s="220" t="s">
        <v>54</v>
      </c>
      <c r="B33" s="221">
        <v>240460</v>
      </c>
      <c r="C33" s="78">
        <v>666.67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1">
        <v>0</v>
      </c>
      <c r="R33" s="78">
        <v>0</v>
      </c>
      <c r="S33" s="24">
        <f t="shared" si="0"/>
        <v>666.67</v>
      </c>
      <c r="T33" s="7"/>
      <c r="U33" s="67">
        <f t="shared" si="3"/>
        <v>560.00279999999998</v>
      </c>
      <c r="V33" s="68">
        <f t="shared" si="4"/>
        <v>106.66719999999999</v>
      </c>
      <c r="W33" s="44">
        <f t="shared" si="5"/>
        <v>666.67</v>
      </c>
      <c r="X33" s="12"/>
      <c r="Y33" s="15"/>
      <c r="Z33" s="15"/>
      <c r="AA33" s="15"/>
      <c r="AB33" s="15"/>
      <c r="AC33" s="15"/>
      <c r="AD33" s="12"/>
      <c r="AE33" s="12"/>
      <c r="AF33" s="12"/>
      <c r="AG33" s="12"/>
      <c r="AH33" s="12"/>
      <c r="AI33" s="58">
        <f t="shared" si="1"/>
        <v>0</v>
      </c>
      <c r="AJ33" s="59">
        <f t="shared" si="2"/>
        <v>0</v>
      </c>
      <c r="AK33" s="60">
        <f t="shared" si="6"/>
        <v>0</v>
      </c>
      <c r="AL33" s="5"/>
    </row>
    <row r="34" spans="1:40" ht="11.25" customHeight="1" x14ac:dyDescent="0.2">
      <c r="A34" s="220" t="s">
        <v>55</v>
      </c>
      <c r="B34" s="221">
        <v>240530</v>
      </c>
      <c r="C34" s="78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1">
        <v>0</v>
      </c>
      <c r="R34" s="78">
        <v>0</v>
      </c>
      <c r="S34" s="24">
        <f t="shared" si="0"/>
        <v>0</v>
      </c>
      <c r="T34" s="7"/>
      <c r="U34" s="67">
        <f t="shared" si="3"/>
        <v>0</v>
      </c>
      <c r="V34" s="68">
        <f t="shared" si="4"/>
        <v>0</v>
      </c>
      <c r="W34" s="44">
        <f t="shared" si="5"/>
        <v>0</v>
      </c>
      <c r="X34" s="12"/>
      <c r="Y34" s="15"/>
      <c r="Z34" s="15"/>
      <c r="AA34" s="15"/>
      <c r="AB34" s="15"/>
      <c r="AC34" s="15"/>
      <c r="AD34" s="12"/>
      <c r="AE34" s="12"/>
      <c r="AF34" s="12"/>
      <c r="AG34" s="12"/>
      <c r="AH34" s="12"/>
      <c r="AI34" s="58">
        <f t="shared" si="1"/>
        <v>0</v>
      </c>
      <c r="AJ34" s="59">
        <f t="shared" si="2"/>
        <v>0</v>
      </c>
      <c r="AK34" s="60">
        <f t="shared" si="6"/>
        <v>0</v>
      </c>
      <c r="AL34" s="5"/>
    </row>
    <row r="35" spans="1:40" x14ac:dyDescent="0.2">
      <c r="A35" s="220" t="s">
        <v>56</v>
      </c>
      <c r="B35" s="221">
        <v>240540</v>
      </c>
      <c r="C35" s="78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1">
        <v>0</v>
      </c>
      <c r="R35" s="78">
        <v>0</v>
      </c>
      <c r="S35" s="24">
        <f t="shared" si="0"/>
        <v>0</v>
      </c>
      <c r="T35" s="7"/>
      <c r="U35" s="67">
        <f t="shared" si="3"/>
        <v>0</v>
      </c>
      <c r="V35" s="68">
        <f t="shared" si="4"/>
        <v>0</v>
      </c>
      <c r="W35" s="44">
        <f t="shared" si="5"/>
        <v>0</v>
      </c>
      <c r="X35" s="12"/>
      <c r="Y35" s="15"/>
      <c r="Z35" s="15"/>
      <c r="AA35" s="15"/>
      <c r="AB35" s="15"/>
      <c r="AC35" s="15"/>
      <c r="AD35" s="12"/>
      <c r="AE35" s="12"/>
      <c r="AF35" s="12"/>
      <c r="AG35" s="12"/>
      <c r="AH35" s="12"/>
      <c r="AI35" s="58">
        <f t="shared" si="1"/>
        <v>0</v>
      </c>
      <c r="AJ35" s="59">
        <f t="shared" si="2"/>
        <v>0</v>
      </c>
      <c r="AK35" s="60">
        <f t="shared" si="6"/>
        <v>0</v>
      </c>
      <c r="AL35" s="5"/>
    </row>
    <row r="36" spans="1:40" x14ac:dyDescent="0.2">
      <c r="A36" s="220" t="s">
        <v>57</v>
      </c>
      <c r="B36" s="221">
        <v>241200</v>
      </c>
      <c r="C36" s="78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1">
        <v>0</v>
      </c>
      <c r="R36" s="78">
        <v>0</v>
      </c>
      <c r="S36" s="24">
        <f t="shared" si="0"/>
        <v>0</v>
      </c>
      <c r="T36" s="7"/>
      <c r="U36" s="67">
        <f t="shared" si="3"/>
        <v>0</v>
      </c>
      <c r="V36" s="68">
        <f t="shared" si="4"/>
        <v>0</v>
      </c>
      <c r="W36" s="44">
        <f t="shared" si="5"/>
        <v>0</v>
      </c>
      <c r="X36" s="12"/>
      <c r="Y36" s="15"/>
      <c r="Z36" s="15"/>
      <c r="AA36" s="15"/>
      <c r="AB36" s="15"/>
      <c r="AC36" s="15"/>
      <c r="AD36" s="12"/>
      <c r="AE36" s="12"/>
      <c r="AF36" s="12"/>
      <c r="AG36" s="12"/>
      <c r="AH36" s="12"/>
      <c r="AI36" s="58">
        <f t="shared" si="1"/>
        <v>0</v>
      </c>
      <c r="AJ36" s="59">
        <f t="shared" si="2"/>
        <v>0</v>
      </c>
      <c r="AK36" s="60">
        <f t="shared" si="6"/>
        <v>0</v>
      </c>
      <c r="AL36" s="3"/>
      <c r="AM36" s="3"/>
    </row>
    <row r="37" spans="1:40" hidden="1" x14ac:dyDescent="0.2">
      <c r="A37" s="220" t="s">
        <v>58</v>
      </c>
      <c r="B37" s="221">
        <v>240545</v>
      </c>
      <c r="C37" s="78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1">
        <v>0</v>
      </c>
      <c r="R37" s="78">
        <v>0</v>
      </c>
      <c r="S37" s="24">
        <f t="shared" si="0"/>
        <v>0</v>
      </c>
      <c r="T37" s="7"/>
      <c r="U37" s="67">
        <f t="shared" si="3"/>
        <v>0</v>
      </c>
      <c r="V37" s="68">
        <f t="shared" si="4"/>
        <v>0</v>
      </c>
      <c r="W37" s="44">
        <f t="shared" si="5"/>
        <v>0</v>
      </c>
      <c r="X37" s="12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58">
        <f t="shared" si="1"/>
        <v>0</v>
      </c>
      <c r="AJ37" s="59">
        <f t="shared" si="2"/>
        <v>0</v>
      </c>
      <c r="AK37" s="60">
        <f t="shared" si="6"/>
        <v>0</v>
      </c>
      <c r="AL37" s="3"/>
      <c r="AM37" s="3"/>
    </row>
    <row r="38" spans="1:40" hidden="1" x14ac:dyDescent="0.2">
      <c r="A38" s="220" t="s">
        <v>59</v>
      </c>
      <c r="B38" s="221">
        <v>240560</v>
      </c>
      <c r="C38" s="78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1">
        <v>0</v>
      </c>
      <c r="R38" s="78">
        <v>0</v>
      </c>
      <c r="S38" s="24">
        <f t="shared" si="0"/>
        <v>0</v>
      </c>
      <c r="T38" s="7"/>
      <c r="U38" s="67">
        <f t="shared" si="3"/>
        <v>0</v>
      </c>
      <c r="V38" s="68">
        <f t="shared" si="4"/>
        <v>0</v>
      </c>
      <c r="W38" s="44">
        <f t="shared" si="5"/>
        <v>0</v>
      </c>
      <c r="X38" s="12"/>
      <c r="Y38" s="15"/>
      <c r="Z38" s="15"/>
      <c r="AA38" s="15"/>
      <c r="AB38" s="15"/>
      <c r="AC38" s="15"/>
      <c r="AD38" s="12"/>
      <c r="AE38" s="12"/>
      <c r="AF38" s="12"/>
      <c r="AG38" s="12"/>
      <c r="AH38" s="12"/>
      <c r="AI38" s="58">
        <f t="shared" si="1"/>
        <v>0</v>
      </c>
      <c r="AJ38" s="59">
        <f t="shared" si="2"/>
        <v>0</v>
      </c>
      <c r="AK38" s="60">
        <f t="shared" si="6"/>
        <v>0</v>
      </c>
      <c r="AL38" s="3"/>
      <c r="AM38" s="3"/>
    </row>
    <row r="39" spans="1:40" hidden="1" x14ac:dyDescent="0.2">
      <c r="A39" s="220" t="s">
        <v>60</v>
      </c>
      <c r="B39" s="221">
        <v>240610</v>
      </c>
      <c r="C39" s="78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1">
        <v>0</v>
      </c>
      <c r="R39" s="78">
        <v>0</v>
      </c>
      <c r="S39" s="24">
        <f t="shared" si="0"/>
        <v>0</v>
      </c>
      <c r="T39" s="7"/>
      <c r="U39" s="67">
        <f t="shared" si="3"/>
        <v>0</v>
      </c>
      <c r="V39" s="68">
        <f t="shared" si="4"/>
        <v>0</v>
      </c>
      <c r="W39" s="44">
        <f t="shared" si="5"/>
        <v>0</v>
      </c>
      <c r="X39" s="12"/>
      <c r="Y39" s="15"/>
      <c r="Z39" s="15"/>
      <c r="AA39" s="15"/>
      <c r="AB39" s="15"/>
      <c r="AC39" s="15"/>
      <c r="AD39" s="12"/>
      <c r="AE39" s="12"/>
      <c r="AF39" s="12"/>
      <c r="AG39" s="12"/>
      <c r="AH39" s="12"/>
      <c r="AI39" s="58">
        <f t="shared" si="1"/>
        <v>0</v>
      </c>
      <c r="AJ39" s="59">
        <f t="shared" si="2"/>
        <v>0</v>
      </c>
      <c r="AK39" s="60">
        <f t="shared" si="6"/>
        <v>0</v>
      </c>
      <c r="AL39" s="3"/>
      <c r="AM39" s="3"/>
    </row>
    <row r="40" spans="1:40" hidden="1" x14ac:dyDescent="0.2">
      <c r="A40" s="220" t="s">
        <v>61</v>
      </c>
      <c r="B40" s="221">
        <v>241230</v>
      </c>
      <c r="C40" s="78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1">
        <v>0</v>
      </c>
      <c r="R40" s="78">
        <v>0</v>
      </c>
      <c r="S40" s="24">
        <f t="shared" si="0"/>
        <v>0</v>
      </c>
      <c r="T40" s="7"/>
      <c r="U40" s="67">
        <f t="shared" si="3"/>
        <v>0</v>
      </c>
      <c r="V40" s="68">
        <f t="shared" si="4"/>
        <v>0</v>
      </c>
      <c r="W40" s="44">
        <f t="shared" si="5"/>
        <v>0</v>
      </c>
      <c r="X40" s="12"/>
      <c r="Y40" s="15"/>
      <c r="Z40" s="15"/>
      <c r="AA40" s="15"/>
      <c r="AB40" s="15"/>
      <c r="AC40" s="15"/>
      <c r="AD40" s="12"/>
      <c r="AE40" s="12"/>
      <c r="AF40" s="12"/>
      <c r="AG40" s="12"/>
      <c r="AH40" s="12"/>
      <c r="AI40" s="58">
        <f t="shared" si="1"/>
        <v>0</v>
      </c>
      <c r="AJ40" s="59">
        <f t="shared" si="2"/>
        <v>0</v>
      </c>
      <c r="AK40" s="60">
        <f t="shared" si="6"/>
        <v>0</v>
      </c>
      <c r="AL40" s="3"/>
      <c r="AM40" s="3"/>
    </row>
    <row r="41" spans="1:40" hidden="1" x14ac:dyDescent="0.2">
      <c r="A41" s="220" t="s">
        <v>62</v>
      </c>
      <c r="B41" s="221">
        <v>240630</v>
      </c>
      <c r="C41" s="78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1">
        <v>0</v>
      </c>
      <c r="R41" s="78">
        <v>0</v>
      </c>
      <c r="S41" s="24">
        <f t="shared" si="0"/>
        <v>0</v>
      </c>
      <c r="T41" s="7"/>
      <c r="U41" s="67">
        <f t="shared" si="3"/>
        <v>0</v>
      </c>
      <c r="V41" s="68">
        <f t="shared" si="4"/>
        <v>0</v>
      </c>
      <c r="W41" s="44">
        <f t="shared" si="5"/>
        <v>0</v>
      </c>
      <c r="X41" s="12"/>
      <c r="Y41" s="15"/>
      <c r="Z41" s="15"/>
      <c r="AA41" s="15"/>
      <c r="AB41" s="15"/>
      <c r="AC41" s="15"/>
      <c r="AD41" s="12"/>
      <c r="AE41" s="12"/>
      <c r="AF41" s="12"/>
      <c r="AG41" s="12"/>
      <c r="AH41" s="12"/>
      <c r="AI41" s="58">
        <f t="shared" si="1"/>
        <v>0</v>
      </c>
      <c r="AJ41" s="59">
        <f t="shared" si="2"/>
        <v>0</v>
      </c>
      <c r="AK41" s="60">
        <f t="shared" si="6"/>
        <v>0</v>
      </c>
      <c r="AL41" s="3"/>
      <c r="AM41" s="3"/>
    </row>
    <row r="42" spans="1:40" x14ac:dyDescent="0.2">
      <c r="A42" s="220" t="s">
        <v>63</v>
      </c>
      <c r="B42" s="221">
        <v>240650</v>
      </c>
      <c r="C42" s="78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1">
        <v>0</v>
      </c>
      <c r="R42" s="78">
        <v>0</v>
      </c>
      <c r="S42" s="24">
        <f t="shared" si="0"/>
        <v>0</v>
      </c>
      <c r="T42" s="7"/>
      <c r="U42" s="67">
        <f t="shared" si="3"/>
        <v>0</v>
      </c>
      <c r="V42" s="68">
        <f t="shared" si="4"/>
        <v>0</v>
      </c>
      <c r="W42" s="44">
        <f t="shared" si="5"/>
        <v>0</v>
      </c>
      <c r="X42" s="12"/>
      <c r="Y42" s="15"/>
      <c r="Z42" s="15"/>
      <c r="AA42" s="15"/>
      <c r="AB42" s="15"/>
      <c r="AC42" s="15"/>
      <c r="AD42" s="12"/>
      <c r="AE42" s="12"/>
      <c r="AF42" s="12"/>
      <c r="AG42" s="12"/>
      <c r="AH42" s="12"/>
      <c r="AI42" s="58">
        <f t="shared" si="1"/>
        <v>0</v>
      </c>
      <c r="AJ42" s="59">
        <f t="shared" si="2"/>
        <v>0</v>
      </c>
      <c r="AK42" s="60">
        <f t="shared" si="6"/>
        <v>0</v>
      </c>
      <c r="AL42" s="3"/>
      <c r="AM42" s="3"/>
    </row>
    <row r="43" spans="1:40" x14ac:dyDescent="0.2">
      <c r="A43" s="220" t="s">
        <v>64</v>
      </c>
      <c r="B43" s="221">
        <v>240730</v>
      </c>
      <c r="C43" s="78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1">
        <v>0</v>
      </c>
      <c r="R43" s="78">
        <v>0</v>
      </c>
      <c r="S43" s="24">
        <f t="shared" si="0"/>
        <v>0</v>
      </c>
      <c r="T43" s="7"/>
      <c r="U43" s="67">
        <f t="shared" si="3"/>
        <v>0</v>
      </c>
      <c r="V43" s="68">
        <f t="shared" si="4"/>
        <v>0</v>
      </c>
      <c r="W43" s="44">
        <f t="shared" si="5"/>
        <v>0</v>
      </c>
      <c r="X43" s="12"/>
      <c r="Y43" s="15"/>
      <c r="Z43" s="15"/>
      <c r="AA43" s="15"/>
      <c r="AB43" s="15"/>
      <c r="AC43" s="15"/>
      <c r="AD43" s="12"/>
      <c r="AE43" s="12"/>
      <c r="AF43" s="12"/>
      <c r="AG43" s="12"/>
      <c r="AH43" s="12"/>
      <c r="AI43" s="58">
        <f t="shared" si="1"/>
        <v>0</v>
      </c>
      <c r="AJ43" s="59">
        <f t="shared" si="2"/>
        <v>0</v>
      </c>
      <c r="AK43" s="60">
        <f t="shared" si="6"/>
        <v>0</v>
      </c>
      <c r="AL43" s="3"/>
      <c r="AM43" s="3"/>
    </row>
    <row r="44" spans="1:40" x14ac:dyDescent="0.2">
      <c r="A44" s="220" t="s">
        <v>65</v>
      </c>
      <c r="B44" s="221">
        <v>240720</v>
      </c>
      <c r="C44" s="78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1">
        <v>0</v>
      </c>
      <c r="R44" s="78">
        <v>0</v>
      </c>
      <c r="S44" s="24">
        <f t="shared" si="0"/>
        <v>0</v>
      </c>
      <c r="T44" s="7"/>
      <c r="U44" s="67">
        <f t="shared" si="3"/>
        <v>0</v>
      </c>
      <c r="V44" s="68">
        <f t="shared" si="4"/>
        <v>0</v>
      </c>
      <c r="W44" s="44">
        <f t="shared" si="5"/>
        <v>0</v>
      </c>
      <c r="X44" s="12"/>
      <c r="Y44" s="15"/>
      <c r="Z44" s="15"/>
      <c r="AA44" s="15"/>
      <c r="AB44" s="15"/>
      <c r="AC44" s="15"/>
      <c r="AD44" s="12"/>
      <c r="AE44" s="12"/>
      <c r="AF44" s="12"/>
      <c r="AG44" s="12"/>
      <c r="AH44" s="12"/>
      <c r="AI44" s="58">
        <f t="shared" si="1"/>
        <v>0</v>
      </c>
      <c r="AJ44" s="59">
        <f t="shared" si="2"/>
        <v>0</v>
      </c>
      <c r="AK44" s="60">
        <f t="shared" si="6"/>
        <v>0</v>
      </c>
      <c r="AL44" s="3"/>
      <c r="AM44" s="3"/>
    </row>
    <row r="45" spans="1:40" x14ac:dyDescent="0.2">
      <c r="A45" s="220" t="s">
        <v>66</v>
      </c>
      <c r="B45" s="221">
        <v>240865</v>
      </c>
      <c r="C45" s="78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1">
        <v>0</v>
      </c>
      <c r="R45" s="78">
        <v>0</v>
      </c>
      <c r="S45" s="24">
        <f t="shared" si="0"/>
        <v>0</v>
      </c>
      <c r="T45" s="7"/>
      <c r="U45" s="67">
        <f t="shared" si="3"/>
        <v>0</v>
      </c>
      <c r="V45" s="68">
        <f t="shared" si="4"/>
        <v>0</v>
      </c>
      <c r="W45" s="44">
        <f t="shared" si="5"/>
        <v>0</v>
      </c>
      <c r="X45" s="12"/>
      <c r="Y45" s="15"/>
      <c r="Z45" s="15"/>
      <c r="AA45" s="15"/>
      <c r="AB45" s="15"/>
      <c r="AC45" s="15"/>
      <c r="AD45" s="12"/>
      <c r="AE45" s="12"/>
      <c r="AF45" s="12"/>
      <c r="AG45" s="12"/>
      <c r="AH45" s="12"/>
      <c r="AI45" s="58">
        <f t="shared" si="1"/>
        <v>0</v>
      </c>
      <c r="AJ45" s="59">
        <f t="shared" si="2"/>
        <v>0</v>
      </c>
      <c r="AK45" s="60">
        <f t="shared" si="6"/>
        <v>0</v>
      </c>
      <c r="AL45" s="3"/>
      <c r="AM45" s="3"/>
    </row>
    <row r="46" spans="1:40" x14ac:dyDescent="0.2">
      <c r="A46" s="222" t="s">
        <v>67</v>
      </c>
      <c r="B46" s="221">
        <v>241250</v>
      </c>
      <c r="C46" s="78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1">
        <v>0</v>
      </c>
      <c r="R46" s="78">
        <v>0</v>
      </c>
      <c r="S46" s="24">
        <f t="shared" si="0"/>
        <v>0</v>
      </c>
      <c r="T46" s="7"/>
      <c r="U46" s="67">
        <f t="shared" si="3"/>
        <v>0</v>
      </c>
      <c r="V46" s="68">
        <f t="shared" si="4"/>
        <v>0</v>
      </c>
      <c r="W46" s="44">
        <f t="shared" si="5"/>
        <v>0</v>
      </c>
      <c r="X46" s="12"/>
      <c r="Y46" s="15"/>
      <c r="Z46" s="15"/>
      <c r="AA46" s="15"/>
      <c r="AB46" s="15"/>
      <c r="AC46" s="15"/>
      <c r="AD46" s="12"/>
      <c r="AE46" s="12"/>
      <c r="AF46" s="12"/>
      <c r="AG46" s="12"/>
      <c r="AH46" s="12"/>
      <c r="AI46" s="58">
        <f t="shared" si="1"/>
        <v>0</v>
      </c>
      <c r="AJ46" s="59">
        <f t="shared" si="2"/>
        <v>0</v>
      </c>
      <c r="AK46" s="60">
        <f t="shared" si="6"/>
        <v>0</v>
      </c>
      <c r="AM46" s="3"/>
      <c r="AN46" s="3"/>
    </row>
    <row r="47" spans="1:40" x14ac:dyDescent="0.2">
      <c r="A47" s="220" t="s">
        <v>68</v>
      </c>
      <c r="B47" s="221">
        <v>241262</v>
      </c>
      <c r="C47" s="78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1">
        <v>0</v>
      </c>
      <c r="R47" s="78">
        <v>0</v>
      </c>
      <c r="S47" s="24">
        <f t="shared" si="0"/>
        <v>0</v>
      </c>
      <c r="T47" s="7"/>
      <c r="U47" s="67">
        <f t="shared" si="3"/>
        <v>0</v>
      </c>
      <c r="V47" s="68">
        <f t="shared" si="4"/>
        <v>0</v>
      </c>
      <c r="W47" s="44">
        <f t="shared" si="5"/>
        <v>0</v>
      </c>
      <c r="X47" s="12"/>
      <c r="Y47" s="15"/>
      <c r="Z47" s="15"/>
      <c r="AA47" s="15"/>
      <c r="AB47" s="15"/>
      <c r="AC47" s="15"/>
      <c r="AD47" s="12"/>
      <c r="AE47" s="12"/>
      <c r="AF47" s="12"/>
      <c r="AG47" s="12"/>
      <c r="AH47" s="12"/>
      <c r="AI47" s="58">
        <f t="shared" si="1"/>
        <v>0</v>
      </c>
      <c r="AJ47" s="59">
        <f t="shared" si="2"/>
        <v>0</v>
      </c>
      <c r="AK47" s="60">
        <f t="shared" si="6"/>
        <v>0</v>
      </c>
      <c r="AM47" s="3"/>
      <c r="AN47" s="3"/>
    </row>
    <row r="48" spans="1:40" x14ac:dyDescent="0.2">
      <c r="A48" s="220" t="s">
        <v>69</v>
      </c>
      <c r="B48" s="221">
        <v>241270</v>
      </c>
      <c r="C48" s="78">
        <f>600+600</f>
        <v>1200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11">
        <v>0</v>
      </c>
      <c r="R48" s="78">
        <v>0</v>
      </c>
      <c r="S48" s="24">
        <f t="shared" si="0"/>
        <v>1200</v>
      </c>
      <c r="T48" s="7"/>
      <c r="U48" s="67">
        <f t="shared" si="3"/>
        <v>1008</v>
      </c>
      <c r="V48" s="68">
        <f t="shared" si="4"/>
        <v>192</v>
      </c>
      <c r="W48" s="44">
        <f t="shared" si="5"/>
        <v>1200</v>
      </c>
      <c r="X48" s="12"/>
      <c r="Y48" s="15"/>
      <c r="Z48" s="15"/>
      <c r="AA48" s="15"/>
      <c r="AB48" s="15"/>
      <c r="AC48" s="15"/>
      <c r="AD48" s="12"/>
      <c r="AE48" s="12"/>
      <c r="AF48" s="12"/>
      <c r="AG48" s="12"/>
      <c r="AH48" s="12"/>
      <c r="AI48" s="58">
        <f t="shared" si="1"/>
        <v>0</v>
      </c>
      <c r="AJ48" s="59">
        <f t="shared" si="2"/>
        <v>0</v>
      </c>
      <c r="AK48" s="60">
        <f t="shared" si="6"/>
        <v>0</v>
      </c>
      <c r="AM48" s="3"/>
      <c r="AN48" s="3"/>
    </row>
    <row r="49" spans="1:40" x14ac:dyDescent="0.2">
      <c r="A49" s="220" t="s">
        <v>70</v>
      </c>
      <c r="B49" s="221">
        <v>241265</v>
      </c>
      <c r="C49" s="78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1">
        <v>0</v>
      </c>
      <c r="R49" s="78">
        <v>0</v>
      </c>
      <c r="S49" s="24">
        <f t="shared" si="0"/>
        <v>0</v>
      </c>
      <c r="T49" s="7"/>
      <c r="U49" s="67">
        <f t="shared" si="3"/>
        <v>0</v>
      </c>
      <c r="V49" s="68">
        <f t="shared" si="4"/>
        <v>0</v>
      </c>
      <c r="W49" s="44">
        <f t="shared" si="5"/>
        <v>0</v>
      </c>
      <c r="X49" s="12"/>
      <c r="Y49" s="15"/>
      <c r="Z49" s="15"/>
      <c r="AA49" s="15"/>
      <c r="AB49" s="15"/>
      <c r="AC49" s="15"/>
      <c r="AD49" s="12"/>
      <c r="AE49" s="12"/>
      <c r="AF49" s="12"/>
      <c r="AG49" s="12"/>
      <c r="AH49" s="12"/>
      <c r="AI49" s="58">
        <f t="shared" si="1"/>
        <v>0</v>
      </c>
      <c r="AJ49" s="59">
        <f t="shared" si="2"/>
        <v>0</v>
      </c>
      <c r="AK49" s="60">
        <f t="shared" si="6"/>
        <v>0</v>
      </c>
      <c r="AM49" s="3"/>
      <c r="AN49" s="3"/>
    </row>
    <row r="50" spans="1:40" x14ac:dyDescent="0.2">
      <c r="A50" s="220" t="s">
        <v>71</v>
      </c>
      <c r="B50" s="221">
        <v>241275</v>
      </c>
      <c r="C50" s="78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1">
        <v>0</v>
      </c>
      <c r="R50" s="78">
        <v>0</v>
      </c>
      <c r="S50" s="24">
        <f t="shared" si="0"/>
        <v>0</v>
      </c>
      <c r="T50" s="7"/>
      <c r="U50" s="67">
        <f t="shared" si="3"/>
        <v>0</v>
      </c>
      <c r="V50" s="68">
        <f t="shared" si="4"/>
        <v>0</v>
      </c>
      <c r="W50" s="44">
        <f t="shared" si="5"/>
        <v>0</v>
      </c>
      <c r="X50" s="12"/>
      <c r="Y50" s="15"/>
      <c r="Z50" s="15"/>
      <c r="AA50" s="15"/>
      <c r="AB50" s="15"/>
      <c r="AC50" s="15"/>
      <c r="AD50" s="12"/>
      <c r="AE50" s="12"/>
      <c r="AF50" s="12"/>
      <c r="AG50" s="12"/>
      <c r="AH50" s="12"/>
      <c r="AI50" s="58">
        <f t="shared" si="1"/>
        <v>0</v>
      </c>
      <c r="AJ50" s="59">
        <f t="shared" si="2"/>
        <v>0</v>
      </c>
      <c r="AK50" s="60">
        <f t="shared" si="6"/>
        <v>0</v>
      </c>
      <c r="AM50" s="3"/>
      <c r="AN50" s="3"/>
    </row>
    <row r="51" spans="1:40" x14ac:dyDescent="0.2">
      <c r="A51" s="220" t="s">
        <v>72</v>
      </c>
      <c r="B51" s="221">
        <v>240750</v>
      </c>
      <c r="C51" s="7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11">
        <v>0</v>
      </c>
      <c r="R51" s="78">
        <v>0</v>
      </c>
      <c r="S51" s="24">
        <f t="shared" si="0"/>
        <v>0</v>
      </c>
      <c r="T51" s="7"/>
      <c r="U51" s="67">
        <f t="shared" si="3"/>
        <v>0</v>
      </c>
      <c r="V51" s="68">
        <f t="shared" si="4"/>
        <v>0</v>
      </c>
      <c r="W51" s="44">
        <f t="shared" si="5"/>
        <v>0</v>
      </c>
      <c r="X51" s="12"/>
      <c r="Y51" s="15"/>
      <c r="Z51" s="15"/>
      <c r="AA51" s="15"/>
      <c r="AB51" s="15"/>
      <c r="AC51" s="15"/>
      <c r="AD51" s="12"/>
      <c r="AE51" s="12"/>
      <c r="AF51" s="12"/>
      <c r="AG51" s="12"/>
      <c r="AH51" s="12"/>
      <c r="AI51" s="58">
        <f t="shared" si="1"/>
        <v>0</v>
      </c>
      <c r="AJ51" s="59">
        <f t="shared" si="2"/>
        <v>0</v>
      </c>
      <c r="AK51" s="60">
        <f t="shared" si="6"/>
        <v>0</v>
      </c>
      <c r="AM51" s="3"/>
      <c r="AN51" s="3"/>
    </row>
    <row r="52" spans="1:40" x14ac:dyDescent="0.2">
      <c r="A52" s="220" t="s">
        <v>73</v>
      </c>
      <c r="B52" s="221">
        <v>240790</v>
      </c>
      <c r="C52" s="7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1">
        <v>0</v>
      </c>
      <c r="R52" s="78">
        <v>0</v>
      </c>
      <c r="S52" s="24">
        <f t="shared" si="0"/>
        <v>0</v>
      </c>
      <c r="T52" s="7"/>
      <c r="U52" s="67">
        <f t="shared" si="3"/>
        <v>0</v>
      </c>
      <c r="V52" s="68">
        <f t="shared" si="4"/>
        <v>0</v>
      </c>
      <c r="W52" s="44">
        <f t="shared" si="5"/>
        <v>0</v>
      </c>
      <c r="X52" s="12"/>
      <c r="Y52" s="15"/>
      <c r="Z52" s="15"/>
      <c r="AA52" s="15"/>
      <c r="AB52" s="15"/>
      <c r="AC52" s="15"/>
      <c r="AD52" s="12"/>
      <c r="AE52" s="12"/>
      <c r="AF52" s="12"/>
      <c r="AG52" s="12"/>
      <c r="AH52" s="12"/>
      <c r="AI52" s="58">
        <f t="shared" si="1"/>
        <v>0</v>
      </c>
      <c r="AJ52" s="59">
        <f t="shared" si="2"/>
        <v>0</v>
      </c>
      <c r="AK52" s="60">
        <f t="shared" si="6"/>
        <v>0</v>
      </c>
      <c r="AM52" s="3"/>
      <c r="AN52" s="3"/>
    </row>
    <row r="53" spans="1:40" x14ac:dyDescent="0.2">
      <c r="A53" s="220" t="s">
        <v>74</v>
      </c>
      <c r="B53" s="221">
        <v>240810</v>
      </c>
      <c r="C53" s="78">
        <v>1800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11">
        <v>0</v>
      </c>
      <c r="R53" s="78">
        <v>0</v>
      </c>
      <c r="S53" s="24">
        <f t="shared" si="0"/>
        <v>1800</v>
      </c>
      <c r="T53" s="7"/>
      <c r="U53" s="67">
        <f t="shared" si="3"/>
        <v>1512</v>
      </c>
      <c r="V53" s="68">
        <f t="shared" si="4"/>
        <v>288</v>
      </c>
      <c r="W53" s="44">
        <f t="shared" si="5"/>
        <v>1800</v>
      </c>
      <c r="X53" s="12"/>
      <c r="Y53" s="15"/>
      <c r="Z53" s="15"/>
      <c r="AA53" s="15"/>
      <c r="AB53" s="15"/>
      <c r="AC53" s="15"/>
      <c r="AD53" s="12"/>
      <c r="AE53" s="12"/>
      <c r="AF53" s="12"/>
      <c r="AG53" s="12"/>
      <c r="AH53" s="12"/>
      <c r="AI53" s="58">
        <f t="shared" si="1"/>
        <v>0</v>
      </c>
      <c r="AJ53" s="59">
        <f t="shared" si="2"/>
        <v>0</v>
      </c>
      <c r="AK53" s="60">
        <f t="shared" si="6"/>
        <v>0</v>
      </c>
      <c r="AM53" s="3"/>
      <c r="AN53" s="3"/>
    </row>
    <row r="54" spans="1:40" x14ac:dyDescent="0.2">
      <c r="A54" s="220" t="s">
        <v>75</v>
      </c>
      <c r="B54" s="221">
        <v>240820</v>
      </c>
      <c r="C54" s="78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1">
        <v>0</v>
      </c>
      <c r="R54" s="78">
        <v>0</v>
      </c>
      <c r="S54" s="24">
        <f t="shared" si="0"/>
        <v>0</v>
      </c>
      <c r="T54" s="7"/>
      <c r="U54" s="67">
        <f t="shared" si="3"/>
        <v>0</v>
      </c>
      <c r="V54" s="68">
        <f t="shared" si="4"/>
        <v>0</v>
      </c>
      <c r="W54" s="44">
        <f t="shared" si="5"/>
        <v>0</v>
      </c>
      <c r="X54" s="12"/>
      <c r="Y54" s="15"/>
      <c r="Z54" s="15"/>
      <c r="AA54" s="15"/>
      <c r="AB54" s="15"/>
      <c r="AC54" s="15"/>
      <c r="AD54" s="12"/>
      <c r="AE54" s="12"/>
      <c r="AF54" s="12"/>
      <c r="AG54" s="12"/>
      <c r="AH54" s="12"/>
      <c r="AI54" s="58">
        <f t="shared" si="1"/>
        <v>0</v>
      </c>
      <c r="AJ54" s="59">
        <f t="shared" si="2"/>
        <v>0</v>
      </c>
      <c r="AK54" s="60">
        <f t="shared" si="6"/>
        <v>0</v>
      </c>
      <c r="AM54" s="3"/>
      <c r="AN54" s="3"/>
    </row>
    <row r="55" spans="1:40" x14ac:dyDescent="0.2">
      <c r="A55" s="220" t="s">
        <v>76</v>
      </c>
      <c r="B55" s="221">
        <v>240840</v>
      </c>
      <c r="C55" s="78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1">
        <v>0</v>
      </c>
      <c r="R55" s="78">
        <v>0</v>
      </c>
      <c r="S55" s="24">
        <f t="shared" si="0"/>
        <v>0</v>
      </c>
      <c r="T55" s="7"/>
      <c r="U55" s="67">
        <f t="shared" si="3"/>
        <v>0</v>
      </c>
      <c r="V55" s="68">
        <f t="shared" si="4"/>
        <v>0</v>
      </c>
      <c r="W55" s="44">
        <f t="shared" si="5"/>
        <v>0</v>
      </c>
      <c r="X55" s="12"/>
      <c r="Y55" s="15"/>
      <c r="Z55" s="15"/>
      <c r="AA55" s="15"/>
      <c r="AB55" s="15"/>
      <c r="AC55" s="15"/>
      <c r="AD55" s="12"/>
      <c r="AE55" s="12"/>
      <c r="AF55" s="12"/>
      <c r="AG55" s="12"/>
      <c r="AH55" s="12"/>
      <c r="AI55" s="58">
        <f t="shared" si="1"/>
        <v>0</v>
      </c>
      <c r="AJ55" s="59">
        <f t="shared" si="2"/>
        <v>0</v>
      </c>
      <c r="AK55" s="60">
        <f t="shared" si="6"/>
        <v>0</v>
      </c>
      <c r="AM55" s="3"/>
      <c r="AN55" s="3"/>
    </row>
    <row r="56" spans="1:40" x14ac:dyDescent="0.2">
      <c r="A56" s="220" t="s">
        <v>77</v>
      </c>
      <c r="B56" s="221">
        <v>240900</v>
      </c>
      <c r="C56" s="78">
        <v>100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1">
        <v>0</v>
      </c>
      <c r="R56" s="78">
        <v>0</v>
      </c>
      <c r="S56" s="24">
        <f t="shared" si="0"/>
        <v>100</v>
      </c>
      <c r="T56" s="7"/>
      <c r="U56" s="67">
        <f t="shared" si="3"/>
        <v>84</v>
      </c>
      <c r="V56" s="68">
        <f t="shared" si="4"/>
        <v>16</v>
      </c>
      <c r="W56" s="44">
        <f t="shared" si="5"/>
        <v>100</v>
      </c>
      <c r="X56" s="12"/>
      <c r="Y56" s="15"/>
      <c r="Z56" s="15"/>
      <c r="AA56" s="15"/>
      <c r="AB56" s="15"/>
      <c r="AC56" s="15"/>
      <c r="AD56" s="12"/>
      <c r="AE56" s="12"/>
      <c r="AF56" s="12"/>
      <c r="AG56" s="12"/>
      <c r="AH56" s="12"/>
      <c r="AI56" s="58">
        <f t="shared" si="1"/>
        <v>0</v>
      </c>
      <c r="AJ56" s="59">
        <f t="shared" si="2"/>
        <v>0</v>
      </c>
      <c r="AK56" s="60">
        <f t="shared" si="6"/>
        <v>0</v>
      </c>
      <c r="AM56" s="3"/>
      <c r="AN56" s="3"/>
    </row>
    <row r="57" spans="1:40" x14ac:dyDescent="0.2">
      <c r="A57" s="220" t="s">
        <v>78</v>
      </c>
      <c r="B57" s="221">
        <v>240930</v>
      </c>
      <c r="C57" s="78">
        <v>1750</v>
      </c>
      <c r="D57" s="20">
        <v>0</v>
      </c>
      <c r="E57" s="20">
        <v>875</v>
      </c>
      <c r="F57" s="20">
        <v>300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11">
        <v>0</v>
      </c>
      <c r="R57" s="78">
        <v>0</v>
      </c>
      <c r="S57" s="24">
        <f t="shared" si="0"/>
        <v>2925</v>
      </c>
      <c r="T57" s="7"/>
      <c r="U57" s="67">
        <f t="shared" si="3"/>
        <v>1470</v>
      </c>
      <c r="V57" s="68">
        <f t="shared" si="4"/>
        <v>280</v>
      </c>
      <c r="W57" s="44">
        <f t="shared" si="5"/>
        <v>1750</v>
      </c>
      <c r="X57" s="12"/>
      <c r="Y57" s="15"/>
      <c r="Z57" s="15"/>
      <c r="AA57" s="15"/>
      <c r="AB57" s="15"/>
      <c r="AC57" s="15"/>
      <c r="AD57" s="12"/>
      <c r="AE57" s="12"/>
      <c r="AF57" s="12"/>
      <c r="AG57" s="12"/>
      <c r="AH57" s="12"/>
      <c r="AI57" s="58">
        <f t="shared" si="1"/>
        <v>0</v>
      </c>
      <c r="AJ57" s="59">
        <f t="shared" si="2"/>
        <v>0</v>
      </c>
      <c r="AK57" s="60">
        <f t="shared" si="6"/>
        <v>0</v>
      </c>
      <c r="AM57" s="3"/>
      <c r="AN57" s="3"/>
    </row>
    <row r="58" spans="1:40" x14ac:dyDescent="0.2">
      <c r="A58" s="220" t="s">
        <v>79</v>
      </c>
      <c r="B58" s="221">
        <v>240920</v>
      </c>
      <c r="C58" s="78">
        <v>508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1">
        <v>0</v>
      </c>
      <c r="R58" s="78">
        <v>0</v>
      </c>
      <c r="S58" s="24">
        <f t="shared" si="0"/>
        <v>508</v>
      </c>
      <c r="T58" s="7"/>
      <c r="U58" s="67">
        <f t="shared" si="3"/>
        <v>426.71999999999997</v>
      </c>
      <c r="V58" s="68">
        <f t="shared" si="4"/>
        <v>81.28</v>
      </c>
      <c r="W58" s="44">
        <f t="shared" si="5"/>
        <v>508</v>
      </c>
      <c r="X58" s="12"/>
      <c r="Y58" s="15"/>
      <c r="Z58" s="15"/>
      <c r="AA58" s="15"/>
      <c r="AB58" s="15"/>
      <c r="AC58" s="15"/>
      <c r="AD58" s="12"/>
      <c r="AE58" s="12"/>
      <c r="AF58" s="12"/>
      <c r="AG58" s="12"/>
      <c r="AH58" s="12"/>
      <c r="AI58" s="58">
        <f t="shared" si="1"/>
        <v>0</v>
      </c>
      <c r="AJ58" s="59">
        <f t="shared" si="2"/>
        <v>0</v>
      </c>
      <c r="AK58" s="60">
        <f t="shared" si="6"/>
        <v>0</v>
      </c>
      <c r="AM58" s="3"/>
      <c r="AN58" s="3"/>
    </row>
    <row r="59" spans="1:40" hidden="1" x14ac:dyDescent="0.2">
      <c r="A59" s="220" t="s">
        <v>80</v>
      </c>
      <c r="B59" s="221">
        <v>241300</v>
      </c>
      <c r="C59" s="78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1">
        <v>0</v>
      </c>
      <c r="R59" s="78">
        <v>0</v>
      </c>
      <c r="S59" s="24">
        <f t="shared" si="0"/>
        <v>0</v>
      </c>
      <c r="T59" s="7"/>
      <c r="U59" s="67">
        <f t="shared" si="3"/>
        <v>0</v>
      </c>
      <c r="V59" s="68">
        <f t="shared" si="4"/>
        <v>0</v>
      </c>
      <c r="W59" s="44">
        <f t="shared" si="5"/>
        <v>0</v>
      </c>
      <c r="X59" s="12"/>
      <c r="Y59" s="15"/>
      <c r="Z59" s="15"/>
      <c r="AA59" s="15"/>
      <c r="AB59" s="15"/>
      <c r="AC59" s="15"/>
      <c r="AD59" s="12"/>
      <c r="AE59" s="12"/>
      <c r="AF59" s="12"/>
      <c r="AG59" s="12"/>
      <c r="AH59" s="12"/>
      <c r="AI59" s="58">
        <f t="shared" si="1"/>
        <v>0</v>
      </c>
      <c r="AJ59" s="59">
        <f t="shared" si="2"/>
        <v>0</v>
      </c>
      <c r="AK59" s="60">
        <f t="shared" si="6"/>
        <v>0</v>
      </c>
      <c r="AM59" s="3"/>
      <c r="AN59" s="3"/>
    </row>
    <row r="60" spans="1:40" x14ac:dyDescent="0.2">
      <c r="A60" s="220" t="s">
        <v>81</v>
      </c>
      <c r="B60" s="221">
        <v>241320</v>
      </c>
      <c r="C60" s="78">
        <v>116.68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1">
        <v>0</v>
      </c>
      <c r="R60" s="78">
        <v>0</v>
      </c>
      <c r="S60" s="24">
        <f t="shared" si="0"/>
        <v>116.68</v>
      </c>
      <c r="T60" s="7"/>
      <c r="U60" s="67">
        <f t="shared" si="3"/>
        <v>98.011200000000002</v>
      </c>
      <c r="V60" s="68">
        <f t="shared" si="4"/>
        <v>18.668800000000001</v>
      </c>
      <c r="W60" s="44">
        <f t="shared" si="5"/>
        <v>116.68</v>
      </c>
      <c r="X60" s="12"/>
      <c r="Y60" s="15"/>
      <c r="Z60" s="15"/>
      <c r="AA60" s="15"/>
      <c r="AB60" s="15"/>
      <c r="AC60" s="15"/>
      <c r="AD60" s="12"/>
      <c r="AE60" s="12"/>
      <c r="AF60" s="12"/>
      <c r="AG60" s="12"/>
      <c r="AH60" s="12"/>
      <c r="AI60" s="58">
        <f t="shared" si="1"/>
        <v>0</v>
      </c>
      <c r="AJ60" s="59">
        <f t="shared" si="2"/>
        <v>0</v>
      </c>
      <c r="AK60" s="60">
        <f t="shared" si="6"/>
        <v>0</v>
      </c>
      <c r="AM60" s="3"/>
      <c r="AN60" s="3"/>
    </row>
    <row r="61" spans="1:40" x14ac:dyDescent="0.2">
      <c r="A61" s="220" t="s">
        <v>82</v>
      </c>
      <c r="B61" s="221">
        <v>241040</v>
      </c>
      <c r="C61" s="78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1">
        <v>0</v>
      </c>
      <c r="R61" s="78">
        <v>0</v>
      </c>
      <c r="S61" s="24">
        <f t="shared" si="0"/>
        <v>0</v>
      </c>
      <c r="T61" s="7"/>
      <c r="U61" s="67">
        <f t="shared" si="3"/>
        <v>0</v>
      </c>
      <c r="V61" s="68">
        <f t="shared" si="4"/>
        <v>0</v>
      </c>
      <c r="W61" s="44">
        <f t="shared" si="5"/>
        <v>0</v>
      </c>
      <c r="X61" s="12"/>
      <c r="Y61" s="15"/>
      <c r="Z61" s="15"/>
      <c r="AA61" s="15"/>
      <c r="AB61" s="15"/>
      <c r="AC61" s="15"/>
      <c r="AD61" s="12"/>
      <c r="AE61" s="12"/>
      <c r="AF61" s="12"/>
      <c r="AG61" s="12"/>
      <c r="AH61" s="12"/>
      <c r="AI61" s="58">
        <f t="shared" si="1"/>
        <v>0</v>
      </c>
      <c r="AJ61" s="59">
        <f t="shared" si="2"/>
        <v>0</v>
      </c>
      <c r="AK61" s="60">
        <f t="shared" si="6"/>
        <v>0</v>
      </c>
      <c r="AM61" s="3"/>
      <c r="AN61" s="3"/>
    </row>
    <row r="62" spans="1:40" x14ac:dyDescent="0.2">
      <c r="A62" s="220" t="s">
        <v>83</v>
      </c>
      <c r="B62" s="223">
        <v>241080</v>
      </c>
      <c r="C62" s="78">
        <v>1774</v>
      </c>
      <c r="D62" s="20">
        <v>0</v>
      </c>
      <c r="E62" s="20">
        <v>15</v>
      </c>
      <c r="F62" s="20">
        <v>15</v>
      </c>
      <c r="G62" s="20">
        <v>0</v>
      </c>
      <c r="H62" s="20">
        <v>15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1">
        <v>15</v>
      </c>
      <c r="R62" s="78">
        <v>0</v>
      </c>
      <c r="S62" s="24">
        <f t="shared" si="0"/>
        <v>1834</v>
      </c>
      <c r="T62" s="7"/>
      <c r="U62" s="67">
        <f t="shared" si="3"/>
        <v>1490.1599999999999</v>
      </c>
      <c r="V62" s="68">
        <f t="shared" si="4"/>
        <v>283.84000000000003</v>
      </c>
      <c r="W62" s="44">
        <f t="shared" si="5"/>
        <v>1774</v>
      </c>
      <c r="X62" s="12"/>
      <c r="Y62" s="15"/>
      <c r="Z62" s="15"/>
      <c r="AA62" s="15"/>
      <c r="AB62" s="15"/>
      <c r="AC62" s="15"/>
      <c r="AD62" s="12"/>
      <c r="AE62" s="12"/>
      <c r="AF62" s="12"/>
      <c r="AG62" s="12"/>
      <c r="AH62" s="12"/>
      <c r="AI62" s="58">
        <f t="shared" si="1"/>
        <v>0</v>
      </c>
      <c r="AJ62" s="59">
        <f t="shared" si="2"/>
        <v>0</v>
      </c>
      <c r="AK62" s="60">
        <f t="shared" si="6"/>
        <v>0</v>
      </c>
      <c r="AM62" s="3"/>
      <c r="AN62" s="3"/>
    </row>
    <row r="63" spans="1:40" x14ac:dyDescent="0.2">
      <c r="A63" s="16"/>
      <c r="B63" s="112"/>
      <c r="C63" s="7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1"/>
      <c r="S63" s="24">
        <f t="shared" si="0"/>
        <v>0</v>
      </c>
      <c r="T63" s="7"/>
      <c r="U63" s="67">
        <f t="shared" si="3"/>
        <v>0</v>
      </c>
      <c r="V63" s="68">
        <f t="shared" si="4"/>
        <v>0</v>
      </c>
      <c r="W63" s="44">
        <f t="shared" si="5"/>
        <v>0</v>
      </c>
      <c r="X63" s="12"/>
      <c r="Y63" s="15"/>
      <c r="Z63" s="15"/>
      <c r="AA63" s="15"/>
      <c r="AB63" s="15"/>
      <c r="AC63" s="15"/>
      <c r="AD63" s="12"/>
      <c r="AE63" s="12"/>
      <c r="AF63" s="12"/>
      <c r="AG63" s="12"/>
      <c r="AH63" s="12"/>
      <c r="AI63" s="58">
        <f t="shared" si="1"/>
        <v>0</v>
      </c>
      <c r="AJ63" s="59">
        <f t="shared" si="2"/>
        <v>0</v>
      </c>
      <c r="AK63" s="60">
        <f t="shared" si="6"/>
        <v>0</v>
      </c>
      <c r="AM63" s="3"/>
      <c r="AN63" s="3"/>
    </row>
    <row r="64" spans="1:40" x14ac:dyDescent="0.2">
      <c r="A64" s="16"/>
      <c r="B64" s="112"/>
      <c r="C64" s="7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1"/>
      <c r="S64" s="24">
        <f t="shared" si="0"/>
        <v>0</v>
      </c>
      <c r="T64" s="7"/>
      <c r="U64" s="67">
        <f t="shared" si="3"/>
        <v>0</v>
      </c>
      <c r="V64" s="68">
        <f t="shared" si="4"/>
        <v>0</v>
      </c>
      <c r="W64" s="44">
        <f t="shared" si="5"/>
        <v>0</v>
      </c>
      <c r="X64" s="12"/>
      <c r="Y64" s="15"/>
      <c r="Z64" s="15"/>
      <c r="AA64" s="15"/>
      <c r="AB64" s="15"/>
      <c r="AC64" s="15"/>
      <c r="AD64" s="12"/>
      <c r="AE64" s="12"/>
      <c r="AF64" s="12"/>
      <c r="AG64" s="12"/>
      <c r="AH64" s="12"/>
      <c r="AI64" s="58">
        <f t="shared" si="1"/>
        <v>0</v>
      </c>
      <c r="AJ64" s="59">
        <f t="shared" si="2"/>
        <v>0</v>
      </c>
      <c r="AK64" s="60">
        <f t="shared" si="6"/>
        <v>0</v>
      </c>
      <c r="AM64" s="3"/>
      <c r="AN64" s="3"/>
    </row>
    <row r="65" spans="1:41" x14ac:dyDescent="0.2">
      <c r="A65" s="16"/>
      <c r="B65" s="112"/>
      <c r="C65" s="7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1"/>
      <c r="S65" s="24">
        <f t="shared" si="0"/>
        <v>0</v>
      </c>
      <c r="T65" s="7"/>
      <c r="U65" s="67">
        <f t="shared" si="3"/>
        <v>0</v>
      </c>
      <c r="V65" s="68">
        <f t="shared" si="4"/>
        <v>0</v>
      </c>
      <c r="W65" s="44">
        <f t="shared" si="5"/>
        <v>0</v>
      </c>
      <c r="X65" s="12"/>
      <c r="Y65" s="15"/>
      <c r="Z65" s="15"/>
      <c r="AA65" s="15"/>
      <c r="AB65" s="15"/>
      <c r="AC65" s="15"/>
      <c r="AD65" s="12"/>
      <c r="AE65" s="12"/>
      <c r="AF65" s="12"/>
      <c r="AG65" s="12"/>
      <c r="AH65" s="12"/>
      <c r="AI65" s="58">
        <f t="shared" si="1"/>
        <v>0</v>
      </c>
      <c r="AJ65" s="59">
        <f t="shared" si="2"/>
        <v>0</v>
      </c>
      <c r="AK65" s="60">
        <f t="shared" si="6"/>
        <v>0</v>
      </c>
      <c r="AM65" s="3"/>
      <c r="AN65" s="3"/>
    </row>
    <row r="66" spans="1:41" x14ac:dyDescent="0.2">
      <c r="A66" s="16"/>
      <c r="B66" s="112"/>
      <c r="C66" s="7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1"/>
      <c r="S66" s="24">
        <f t="shared" si="0"/>
        <v>0</v>
      </c>
      <c r="T66" s="7"/>
      <c r="U66" s="67">
        <f t="shared" si="3"/>
        <v>0</v>
      </c>
      <c r="V66" s="68">
        <f t="shared" si="4"/>
        <v>0</v>
      </c>
      <c r="W66" s="44">
        <f t="shared" si="5"/>
        <v>0</v>
      </c>
      <c r="X66" s="12"/>
      <c r="Y66" s="15"/>
      <c r="Z66" s="15"/>
      <c r="AA66" s="15"/>
      <c r="AB66" s="15"/>
      <c r="AC66" s="15"/>
      <c r="AD66" s="12"/>
      <c r="AE66" s="12"/>
      <c r="AF66" s="12"/>
      <c r="AG66" s="12"/>
      <c r="AH66" s="12"/>
      <c r="AI66" s="58">
        <f t="shared" si="1"/>
        <v>0</v>
      </c>
      <c r="AJ66" s="59">
        <f t="shared" si="2"/>
        <v>0</v>
      </c>
      <c r="AK66" s="60">
        <f t="shared" si="6"/>
        <v>0</v>
      </c>
      <c r="AM66" s="3"/>
      <c r="AN66" s="3"/>
    </row>
    <row r="67" spans="1:41" x14ac:dyDescent="0.2">
      <c r="A67" s="16"/>
      <c r="B67" s="112"/>
      <c r="C67" s="7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1"/>
      <c r="S67" s="24">
        <f t="shared" si="0"/>
        <v>0</v>
      </c>
      <c r="T67" s="7"/>
      <c r="U67" s="67">
        <f t="shared" si="3"/>
        <v>0</v>
      </c>
      <c r="V67" s="68">
        <f t="shared" si="4"/>
        <v>0</v>
      </c>
      <c r="W67" s="44">
        <f t="shared" si="5"/>
        <v>0</v>
      </c>
      <c r="X67" s="12"/>
      <c r="Y67" s="15"/>
      <c r="Z67" s="15"/>
      <c r="AA67" s="15"/>
      <c r="AB67" s="15"/>
      <c r="AC67" s="15"/>
      <c r="AD67" s="12"/>
      <c r="AE67" s="12"/>
      <c r="AF67" s="12"/>
      <c r="AG67" s="12"/>
      <c r="AH67" s="12"/>
      <c r="AI67" s="58">
        <f t="shared" si="1"/>
        <v>0</v>
      </c>
      <c r="AJ67" s="59">
        <f t="shared" si="2"/>
        <v>0</v>
      </c>
      <c r="AK67" s="60">
        <f t="shared" si="6"/>
        <v>0</v>
      </c>
      <c r="AM67" s="3"/>
      <c r="AN67" s="3"/>
    </row>
    <row r="68" spans="1:41" x14ac:dyDescent="0.2">
      <c r="A68" s="16"/>
      <c r="B68" s="141"/>
      <c r="C68" s="140"/>
      <c r="D68" s="78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1"/>
      <c r="S68" s="24">
        <f t="shared" si="0"/>
        <v>0</v>
      </c>
      <c r="T68" s="7"/>
      <c r="U68" s="67">
        <f t="shared" si="3"/>
        <v>0</v>
      </c>
      <c r="V68" s="68">
        <f t="shared" si="4"/>
        <v>0</v>
      </c>
      <c r="W68" s="44">
        <f t="shared" si="5"/>
        <v>0</v>
      </c>
      <c r="X68" s="12"/>
      <c r="Y68" s="15"/>
      <c r="Z68" s="15"/>
      <c r="AA68" s="15"/>
      <c r="AB68" s="15"/>
      <c r="AC68" s="15"/>
      <c r="AD68" s="12"/>
      <c r="AE68" s="12"/>
      <c r="AF68" s="12"/>
      <c r="AG68" s="12"/>
      <c r="AH68" s="12"/>
      <c r="AI68" s="58">
        <f t="shared" si="1"/>
        <v>0</v>
      </c>
      <c r="AJ68" s="59">
        <f t="shared" si="2"/>
        <v>0</v>
      </c>
      <c r="AK68" s="60">
        <f t="shared" si="6"/>
        <v>0</v>
      </c>
      <c r="AM68" s="3"/>
      <c r="AN68" s="3"/>
    </row>
    <row r="69" spans="1:41" x14ac:dyDescent="0.2">
      <c r="A69" s="16"/>
      <c r="B69" s="112"/>
      <c r="C69" s="7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1"/>
      <c r="S69" s="24">
        <f t="shared" ref="S69:S71" si="7">SUM(C69:R69)</f>
        <v>0</v>
      </c>
      <c r="T69" s="7"/>
      <c r="U69" s="67">
        <f t="shared" ref="U69:U71" si="8">(+C69+D69)*$U$9</f>
        <v>0</v>
      </c>
      <c r="V69" s="68">
        <f t="shared" ref="V69:V71" si="9">(+C69+D69)*$V$9</f>
        <v>0</v>
      </c>
      <c r="W69" s="44">
        <f t="shared" si="5"/>
        <v>0</v>
      </c>
      <c r="X69" s="12"/>
      <c r="Y69" s="15"/>
      <c r="Z69" s="15"/>
      <c r="AA69" s="15"/>
      <c r="AB69" s="15"/>
      <c r="AC69" s="15"/>
      <c r="AD69" s="12"/>
      <c r="AE69" s="12"/>
      <c r="AF69" s="12"/>
      <c r="AG69" s="12"/>
      <c r="AH69" s="12"/>
      <c r="AI69" s="58">
        <f t="shared" ref="AI69:AI71" si="10">+G69*$AI$9</f>
        <v>0</v>
      </c>
      <c r="AJ69" s="59">
        <f t="shared" ref="AJ69:AJ71" si="11">+G69*$AJ$9</f>
        <v>0</v>
      </c>
      <c r="AK69" s="60">
        <f t="shared" si="6"/>
        <v>0</v>
      </c>
      <c r="AM69" s="3"/>
      <c r="AN69" s="3"/>
    </row>
    <row r="70" spans="1:41" x14ac:dyDescent="0.2">
      <c r="A70" s="16"/>
      <c r="B70" s="112"/>
      <c r="C70" s="7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1"/>
      <c r="S70" s="24">
        <f t="shared" si="7"/>
        <v>0</v>
      </c>
      <c r="T70" s="7"/>
      <c r="U70" s="67">
        <f t="shared" si="8"/>
        <v>0</v>
      </c>
      <c r="V70" s="68">
        <f t="shared" si="9"/>
        <v>0</v>
      </c>
      <c r="W70" s="44">
        <f t="shared" ref="W70:W72" si="12">+V70+U70</f>
        <v>0</v>
      </c>
      <c r="X70" s="12"/>
      <c r="Y70" s="15"/>
      <c r="Z70" s="15"/>
      <c r="AA70" s="15"/>
      <c r="AB70" s="15"/>
      <c r="AC70" s="15"/>
      <c r="AD70" s="12"/>
      <c r="AE70" s="12"/>
      <c r="AF70" s="12"/>
      <c r="AG70" s="12"/>
      <c r="AH70" s="12"/>
      <c r="AI70" s="58">
        <f t="shared" si="10"/>
        <v>0</v>
      </c>
      <c r="AJ70" s="59">
        <f t="shared" si="11"/>
        <v>0</v>
      </c>
      <c r="AK70" s="60">
        <f t="shared" ref="AK70:AK72" si="13">+AJ70+AI70</f>
        <v>0</v>
      </c>
      <c r="AM70" s="3"/>
      <c r="AN70" s="3"/>
    </row>
    <row r="71" spans="1:41" ht="10.8" thickBot="1" x14ac:dyDescent="0.25">
      <c r="A71" s="16"/>
      <c r="B71" s="112"/>
      <c r="C71" s="7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1"/>
      <c r="S71" s="24">
        <f t="shared" si="7"/>
        <v>0</v>
      </c>
      <c r="T71" s="7"/>
      <c r="U71" s="67">
        <f t="shared" si="8"/>
        <v>0</v>
      </c>
      <c r="V71" s="68">
        <f t="shared" si="9"/>
        <v>0</v>
      </c>
      <c r="W71" s="44">
        <f t="shared" si="12"/>
        <v>0</v>
      </c>
      <c r="X71" s="12"/>
      <c r="Y71" s="15"/>
      <c r="Z71" s="15"/>
      <c r="AA71" s="15"/>
      <c r="AB71" s="15"/>
      <c r="AC71" s="15"/>
      <c r="AD71" s="12"/>
      <c r="AE71" s="12"/>
      <c r="AF71" s="12"/>
      <c r="AG71" s="12"/>
      <c r="AH71" s="12"/>
      <c r="AI71" s="58">
        <f t="shared" si="10"/>
        <v>0</v>
      </c>
      <c r="AJ71" s="59">
        <f t="shared" si="11"/>
        <v>0</v>
      </c>
      <c r="AK71" s="60">
        <f t="shared" si="13"/>
        <v>0</v>
      </c>
      <c r="AM71" s="3"/>
      <c r="AN71" s="3"/>
    </row>
    <row r="72" spans="1:41" s="30" customFormat="1" ht="11.4" thickTop="1" thickBot="1" x14ac:dyDescent="0.25">
      <c r="A72" s="25" t="s">
        <v>30</v>
      </c>
      <c r="B72" s="110"/>
      <c r="C72" s="109">
        <f t="shared" ref="C72:S72" si="14">SUM(C10:C71)</f>
        <v>10073.74</v>
      </c>
      <c r="D72" s="104">
        <f t="shared" si="14"/>
        <v>0</v>
      </c>
      <c r="E72" s="104">
        <f t="shared" si="14"/>
        <v>890</v>
      </c>
      <c r="F72" s="104">
        <f t="shared" si="14"/>
        <v>315</v>
      </c>
      <c r="G72" s="104">
        <f t="shared" si="14"/>
        <v>267.87</v>
      </c>
      <c r="H72" s="104">
        <f t="shared" si="14"/>
        <v>15</v>
      </c>
      <c r="I72" s="108">
        <f t="shared" si="14"/>
        <v>0</v>
      </c>
      <c r="J72" s="108">
        <f t="shared" si="14"/>
        <v>0</v>
      </c>
      <c r="K72" s="108">
        <f t="shared" si="14"/>
        <v>0</v>
      </c>
      <c r="L72" s="108">
        <f t="shared" si="14"/>
        <v>0</v>
      </c>
      <c r="M72" s="108">
        <f t="shared" si="14"/>
        <v>0</v>
      </c>
      <c r="N72" s="108">
        <f t="shared" si="14"/>
        <v>0</v>
      </c>
      <c r="O72" s="107">
        <f t="shared" si="14"/>
        <v>81.180000000000007</v>
      </c>
      <c r="P72" s="106">
        <f t="shared" si="14"/>
        <v>0</v>
      </c>
      <c r="Q72" s="105">
        <f t="shared" si="14"/>
        <v>15</v>
      </c>
      <c r="R72" s="103">
        <f t="shared" si="14"/>
        <v>0</v>
      </c>
      <c r="S72" s="26">
        <f t="shared" si="14"/>
        <v>11657.79</v>
      </c>
      <c r="T72" s="27"/>
      <c r="U72" s="45">
        <f>SUM(U10:U71)</f>
        <v>8461.9416000000001</v>
      </c>
      <c r="V72" s="46">
        <f>SUM(V10:V71)</f>
        <v>1611.7983999999997</v>
      </c>
      <c r="W72" s="47">
        <f t="shared" si="12"/>
        <v>10073.74</v>
      </c>
      <c r="X72" s="28"/>
      <c r="Y72" s="29"/>
      <c r="Z72" s="29"/>
      <c r="AA72" s="29"/>
      <c r="AB72" s="29"/>
      <c r="AC72" s="29"/>
      <c r="AD72" s="28"/>
      <c r="AE72" s="28"/>
      <c r="AF72" s="28"/>
      <c r="AG72" s="28"/>
      <c r="AH72" s="28"/>
      <c r="AI72" s="61">
        <f>SUM(AI10:AI71)</f>
        <v>133.935</v>
      </c>
      <c r="AJ72" s="62">
        <f>SUM(AJ10:AJ71)</f>
        <v>133.935</v>
      </c>
      <c r="AK72" s="63">
        <f t="shared" si="13"/>
        <v>267.87</v>
      </c>
    </row>
    <row r="73" spans="1:41" ht="12.75" customHeight="1" thickTop="1" x14ac:dyDescent="0.2">
      <c r="A73" s="3"/>
      <c r="B73" s="3"/>
      <c r="C73" s="120"/>
      <c r="D73" s="120"/>
      <c r="E73" s="120" t="s">
        <v>89</v>
      </c>
      <c r="F73" s="120" t="s">
        <v>89</v>
      </c>
      <c r="G73" s="120" t="s">
        <v>89</v>
      </c>
      <c r="H73" s="120" t="s">
        <v>89</v>
      </c>
      <c r="I73" s="120"/>
      <c r="J73" s="120"/>
      <c r="K73" s="120"/>
      <c r="L73" s="120"/>
      <c r="M73" s="120" t="s">
        <v>89</v>
      </c>
      <c r="N73" s="120" t="s">
        <v>89</v>
      </c>
      <c r="O73" s="120" t="s">
        <v>89</v>
      </c>
      <c r="P73" s="120"/>
      <c r="Q73" s="120" t="s">
        <v>89</v>
      </c>
      <c r="R73" s="120" t="s">
        <v>89</v>
      </c>
      <c r="S73" s="120"/>
      <c r="T73" s="121"/>
      <c r="U73" s="121" t="s">
        <v>89</v>
      </c>
      <c r="V73" s="121" t="s">
        <v>89</v>
      </c>
      <c r="W73" s="121"/>
      <c r="X73" s="4"/>
      <c r="Y73" s="4"/>
      <c r="Z73" s="4"/>
      <c r="AA73" s="4"/>
      <c r="AB73" s="4"/>
      <c r="AC73" s="4"/>
      <c r="AD73" s="4"/>
    </row>
    <row r="74" spans="1:41" ht="12.75" customHeight="1" x14ac:dyDescent="0.2">
      <c r="A74" s="3" t="s">
        <v>91</v>
      </c>
      <c r="B74" s="3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/>
      <c r="R74" s="8"/>
      <c r="S74" s="8">
        <f>SUM(C74:R74)</f>
        <v>0</v>
      </c>
      <c r="T74" s="7"/>
      <c r="U74" s="67">
        <f t="shared" ref="U74:U78" si="15">(+C74+D74)*$U$9</f>
        <v>0</v>
      </c>
      <c r="V74" s="68">
        <f t="shared" ref="V74:V78" si="16">(+C74+D74)*$V$9</f>
        <v>0</v>
      </c>
      <c r="W74" s="44">
        <f t="shared" ref="W74:W78" si="17">+V74+U74</f>
        <v>0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58">
        <f t="shared" ref="AI74:AI78" si="18">+G74*$AI$9</f>
        <v>0</v>
      </c>
      <c r="AJ74" s="59">
        <f t="shared" ref="AJ74:AJ78" si="19">+G74*$AJ$9</f>
        <v>0</v>
      </c>
      <c r="AK74" s="60">
        <f t="shared" ref="AK74:AK78" si="20">+AJ74+AI74</f>
        <v>0</v>
      </c>
      <c r="AL74" s="3"/>
      <c r="AM74" s="3"/>
      <c r="AN74" s="3"/>
      <c r="AO74" s="3"/>
    </row>
    <row r="75" spans="1:41" ht="12.75" customHeight="1" x14ac:dyDescent="0.2">
      <c r="A75" s="3"/>
      <c r="B75" s="3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f t="shared" ref="S75:S78" si="21">SUM(C75:R75)</f>
        <v>0</v>
      </c>
      <c r="T75" s="7"/>
      <c r="U75" s="67">
        <f t="shared" si="15"/>
        <v>0</v>
      </c>
      <c r="V75" s="68">
        <f t="shared" si="16"/>
        <v>0</v>
      </c>
      <c r="W75" s="44">
        <f t="shared" si="17"/>
        <v>0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58">
        <f t="shared" si="18"/>
        <v>0</v>
      </c>
      <c r="AJ75" s="59">
        <f t="shared" si="19"/>
        <v>0</v>
      </c>
      <c r="AK75" s="60">
        <f t="shared" si="20"/>
        <v>0</v>
      </c>
      <c r="AL75" s="3"/>
      <c r="AM75" s="3"/>
      <c r="AN75" s="3"/>
      <c r="AO75" s="3"/>
    </row>
    <row r="76" spans="1:41" ht="12.75" customHeight="1" x14ac:dyDescent="0.2">
      <c r="A76" s="3"/>
      <c r="B76" s="3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f t="shared" si="21"/>
        <v>0</v>
      </c>
      <c r="T76" s="4"/>
      <c r="U76" s="67">
        <f t="shared" si="15"/>
        <v>0</v>
      </c>
      <c r="V76" s="68">
        <f t="shared" si="16"/>
        <v>0</v>
      </c>
      <c r="W76" s="44">
        <f t="shared" si="17"/>
        <v>0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8">
        <f t="shared" si="18"/>
        <v>0</v>
      </c>
      <c r="AJ76" s="59">
        <f t="shared" si="19"/>
        <v>0</v>
      </c>
      <c r="AK76" s="60">
        <f t="shared" si="20"/>
        <v>0</v>
      </c>
      <c r="AL76" s="3"/>
      <c r="AM76" s="3"/>
      <c r="AN76" s="3"/>
      <c r="AO76" s="3"/>
    </row>
    <row r="77" spans="1:41" ht="12.75" customHeight="1" x14ac:dyDescent="0.2">
      <c r="A77" s="3"/>
      <c r="B77" s="3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f t="shared" si="21"/>
        <v>0</v>
      </c>
      <c r="T77" s="4"/>
      <c r="U77" s="67">
        <f t="shared" si="15"/>
        <v>0</v>
      </c>
      <c r="V77" s="68">
        <f t="shared" si="16"/>
        <v>0</v>
      </c>
      <c r="W77" s="44">
        <f t="shared" si="17"/>
        <v>0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8">
        <f t="shared" si="18"/>
        <v>0</v>
      </c>
      <c r="AJ77" s="59">
        <f t="shared" si="19"/>
        <v>0</v>
      </c>
      <c r="AK77" s="60">
        <f t="shared" si="20"/>
        <v>0</v>
      </c>
      <c r="AL77" s="3"/>
      <c r="AM77" s="3"/>
      <c r="AN77" s="3"/>
      <c r="AO77" s="3"/>
    </row>
    <row r="78" spans="1:41" ht="12.75" customHeight="1" x14ac:dyDescent="0.2">
      <c r="A78" s="3"/>
      <c r="B78" s="3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21"/>
        <v>0</v>
      </c>
      <c r="T78" s="4"/>
      <c r="U78" s="151">
        <f t="shared" si="15"/>
        <v>0</v>
      </c>
      <c r="V78" s="152">
        <f t="shared" si="16"/>
        <v>0</v>
      </c>
      <c r="W78" s="153">
        <f t="shared" si="17"/>
        <v>0</v>
      </c>
      <c r="X78" s="4"/>
      <c r="Y78" s="4"/>
      <c r="Z78" s="4"/>
      <c r="AA78" s="4"/>
      <c r="AB78" s="4"/>
      <c r="AC78" s="4"/>
      <c r="AD78" s="4"/>
      <c r="AE78" s="4"/>
      <c r="AI78" s="154">
        <f t="shared" si="18"/>
        <v>0</v>
      </c>
      <c r="AJ78" s="155">
        <f t="shared" si="19"/>
        <v>0</v>
      </c>
      <c r="AK78" s="156">
        <f t="shared" si="20"/>
        <v>0</v>
      </c>
    </row>
    <row r="79" spans="1:41" ht="12.75" customHeight="1" x14ac:dyDescent="0.2">
      <c r="A79" s="115" t="s">
        <v>84</v>
      </c>
      <c r="B79" s="116"/>
      <c r="C79" s="117">
        <f>SUM(C74:C78)</f>
        <v>0</v>
      </c>
      <c r="D79" s="117">
        <f t="shared" ref="D79:R79" si="22">SUM(D74:D78)</f>
        <v>0</v>
      </c>
      <c r="E79" s="117">
        <f t="shared" si="22"/>
        <v>0</v>
      </c>
      <c r="F79" s="117">
        <f t="shared" si="22"/>
        <v>0</v>
      </c>
      <c r="G79" s="117">
        <f t="shared" si="22"/>
        <v>0</v>
      </c>
      <c r="H79" s="117">
        <f t="shared" si="22"/>
        <v>0</v>
      </c>
      <c r="I79" s="117">
        <f t="shared" si="22"/>
        <v>0</v>
      </c>
      <c r="J79" s="117">
        <f t="shared" si="22"/>
        <v>0</v>
      </c>
      <c r="K79" s="117">
        <f t="shared" si="22"/>
        <v>0</v>
      </c>
      <c r="L79" s="117">
        <f t="shared" si="22"/>
        <v>0</v>
      </c>
      <c r="M79" s="117">
        <f t="shared" si="22"/>
        <v>0</v>
      </c>
      <c r="N79" s="117">
        <f t="shared" si="22"/>
        <v>0</v>
      </c>
      <c r="O79" s="117">
        <f t="shared" si="22"/>
        <v>0</v>
      </c>
      <c r="P79" s="117">
        <f t="shared" si="22"/>
        <v>0</v>
      </c>
      <c r="Q79" s="117">
        <f t="shared" si="22"/>
        <v>0</v>
      </c>
      <c r="R79" s="117">
        <f t="shared" si="22"/>
        <v>0</v>
      </c>
      <c r="S79" s="118">
        <f>SUM(S74:S78)</f>
        <v>0</v>
      </c>
      <c r="T79" s="7"/>
      <c r="U79" s="159">
        <f>SUM(U74:U78)+U72</f>
        <v>8461.9416000000001</v>
      </c>
      <c r="V79" s="160">
        <f>SUM(V74:V78)+V72</f>
        <v>1611.7983999999997</v>
      </c>
      <c r="W79" s="118">
        <f>SUM(W74:W78)+W72</f>
        <v>10073.74</v>
      </c>
      <c r="X79" s="7"/>
      <c r="Y79" s="157"/>
      <c r="Z79" s="157"/>
      <c r="AA79" s="157"/>
      <c r="AB79" s="157"/>
      <c r="AC79" s="157"/>
      <c r="AD79" s="157"/>
      <c r="AE79" s="157"/>
      <c r="AF79" s="158"/>
      <c r="AG79" s="158"/>
      <c r="AH79" s="158"/>
      <c r="AI79" s="159">
        <f>SUM(AI74:AI78)+AI72</f>
        <v>133.935</v>
      </c>
      <c r="AJ79" s="160">
        <f>SUM(AJ74:AJ78)+AJ72</f>
        <v>133.935</v>
      </c>
      <c r="AK79" s="118">
        <f>SUM(AK74:AK78)+AK72</f>
        <v>267.87</v>
      </c>
    </row>
    <row r="80" spans="1:41" ht="12.75" customHeight="1" x14ac:dyDescent="0.2">
      <c r="A80" s="3"/>
      <c r="B80" s="3"/>
      <c r="C80" s="7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6"/>
      <c r="P80" s="127"/>
      <c r="Q80" s="70"/>
      <c r="R80" s="70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23" ht="12.75" customHeight="1" x14ac:dyDescent="0.2">
      <c r="A81" s="71"/>
      <c r="B81" s="71"/>
      <c r="H81" s="71"/>
      <c r="O81" s="128"/>
      <c r="P81" s="71"/>
      <c r="Q81" s="71"/>
    </row>
    <row r="82" spans="1:23" x14ac:dyDescent="0.2">
      <c r="A82" s="76"/>
      <c r="B82" s="76"/>
      <c r="C82" s="10"/>
      <c r="H82" s="10"/>
      <c r="O82" s="128"/>
      <c r="P82" s="128"/>
      <c r="Q82" s="149"/>
      <c r="U82" s="15"/>
      <c r="V82" s="15"/>
      <c r="W82" s="15"/>
    </row>
    <row r="83" spans="1:23" x14ac:dyDescent="0.2">
      <c r="O83" s="71"/>
      <c r="P83" s="71"/>
      <c r="Q83" s="71"/>
    </row>
    <row r="84" spans="1:23" x14ac:dyDescent="0.2">
      <c r="H84" s="10"/>
      <c r="O84" s="129"/>
      <c r="P84" s="71"/>
      <c r="Q84" s="71"/>
      <c r="U84" s="15"/>
      <c r="V84" s="15"/>
      <c r="W84" s="15"/>
    </row>
    <row r="85" spans="1:23" x14ac:dyDescent="0.2">
      <c r="C85" s="10"/>
      <c r="F85" s="10"/>
      <c r="O85" s="128"/>
      <c r="P85" s="71"/>
      <c r="Q85" s="71"/>
    </row>
    <row r="86" spans="1:23" x14ac:dyDescent="0.2">
      <c r="C86" s="10"/>
      <c r="F86" s="10"/>
      <c r="O86" s="71"/>
      <c r="P86" s="71"/>
      <c r="Q86" s="71"/>
    </row>
    <row r="87" spans="1:23" x14ac:dyDescent="0.2">
      <c r="C87" s="10"/>
      <c r="F87" s="10"/>
      <c r="O87" s="71"/>
      <c r="P87" s="71"/>
      <c r="Q87" s="71"/>
    </row>
    <row r="88" spans="1:23" x14ac:dyDescent="0.2">
      <c r="C88" s="10"/>
      <c r="F88" s="10"/>
      <c r="O88" s="71"/>
      <c r="P88" s="71"/>
      <c r="Q88" s="71"/>
    </row>
    <row r="89" spans="1:23" x14ac:dyDescent="0.2">
      <c r="C89" s="10"/>
      <c r="F89" s="10"/>
    </row>
    <row r="90" spans="1:23" x14ac:dyDescent="0.2">
      <c r="C90" s="10"/>
      <c r="F90" s="10"/>
    </row>
    <row r="91" spans="1:23" x14ac:dyDescent="0.2">
      <c r="C91" s="10"/>
      <c r="F91" s="10"/>
    </row>
    <row r="92" spans="1:23" x14ac:dyDescent="0.2">
      <c r="C92" s="10"/>
      <c r="F92" s="10"/>
    </row>
    <row r="93" spans="1:23" x14ac:dyDescent="0.2">
      <c r="C93" s="10"/>
      <c r="F93" s="10"/>
    </row>
    <row r="94" spans="1:23" x14ac:dyDescent="0.2">
      <c r="C94" s="10"/>
      <c r="F94" s="10"/>
    </row>
    <row r="95" spans="1:23" x14ac:dyDescent="0.2">
      <c r="C95" s="10"/>
      <c r="F95" s="10"/>
    </row>
    <row r="96" spans="1:23" x14ac:dyDescent="0.2">
      <c r="C96" s="10"/>
      <c r="F96" s="10"/>
    </row>
    <row r="97" spans="3:6" x14ac:dyDescent="0.2">
      <c r="C97" s="10"/>
      <c r="F97" s="10"/>
    </row>
    <row r="98" spans="3:6" x14ac:dyDescent="0.2">
      <c r="C98" s="10"/>
      <c r="F98" s="10"/>
    </row>
    <row r="99" spans="3:6" x14ac:dyDescent="0.2">
      <c r="C99" s="10"/>
      <c r="F99" s="10"/>
    </row>
    <row r="100" spans="3:6" x14ac:dyDescent="0.2">
      <c r="C100" s="10"/>
    </row>
    <row r="101" spans="3:6" x14ac:dyDescent="0.2">
      <c r="C101" s="10"/>
    </row>
    <row r="102" spans="3:6" x14ac:dyDescent="0.2">
      <c r="C102" s="10"/>
    </row>
    <row r="103" spans="3:6" x14ac:dyDescent="0.2">
      <c r="C103" s="10"/>
    </row>
    <row r="104" spans="3:6" x14ac:dyDescent="0.2">
      <c r="C104" s="10"/>
    </row>
    <row r="105" spans="3:6" x14ac:dyDescent="0.2">
      <c r="C105" s="10"/>
    </row>
    <row r="106" spans="3:6" x14ac:dyDescent="0.2">
      <c r="C106" s="10"/>
    </row>
    <row r="107" spans="3:6" x14ac:dyDescent="0.2">
      <c r="C107" s="10"/>
    </row>
    <row r="108" spans="3:6" x14ac:dyDescent="0.2">
      <c r="C108" s="10"/>
    </row>
    <row r="109" spans="3:6" x14ac:dyDescent="0.2">
      <c r="C109" s="10"/>
    </row>
    <row r="110" spans="3:6" x14ac:dyDescent="0.2">
      <c r="C110" s="10"/>
    </row>
    <row r="111" spans="3:6" x14ac:dyDescent="0.2">
      <c r="C111" s="10"/>
    </row>
    <row r="112" spans="3:6" x14ac:dyDescent="0.2">
      <c r="C112" s="10"/>
    </row>
    <row r="113" spans="3:3" x14ac:dyDescent="0.2">
      <c r="C113" s="10"/>
    </row>
    <row r="114" spans="3:3" x14ac:dyDescent="0.2">
      <c r="C114" s="10"/>
    </row>
    <row r="115" spans="3:3" x14ac:dyDescent="0.2">
      <c r="C115" s="10"/>
    </row>
    <row r="116" spans="3:3" x14ac:dyDescent="0.2">
      <c r="C116" s="10"/>
    </row>
    <row r="117" spans="3:3" x14ac:dyDescent="0.2">
      <c r="C117" s="10"/>
    </row>
    <row r="118" spans="3:3" x14ac:dyDescent="0.2">
      <c r="C118" s="10"/>
    </row>
    <row r="119" spans="3:3" x14ac:dyDescent="0.2">
      <c r="C119" s="10"/>
    </row>
    <row r="120" spans="3:3" x14ac:dyDescent="0.2">
      <c r="C120" s="10"/>
    </row>
    <row r="121" spans="3:3" x14ac:dyDescent="0.2">
      <c r="C121" s="10"/>
    </row>
    <row r="122" spans="3:3" x14ac:dyDescent="0.2">
      <c r="C122" s="10"/>
    </row>
    <row r="123" spans="3:3" x14ac:dyDescent="0.2">
      <c r="C123" s="10"/>
    </row>
    <row r="124" spans="3:3" x14ac:dyDescent="0.2">
      <c r="C124" s="10"/>
    </row>
    <row r="125" spans="3:3" x14ac:dyDescent="0.2">
      <c r="C125" s="10"/>
    </row>
    <row r="126" spans="3:3" x14ac:dyDescent="0.2">
      <c r="C126" s="10"/>
    </row>
  </sheetData>
  <pageMargins left="0.2" right="0.2" top="0.25" bottom="0.2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7DAAB716671A4BAC077F07DF21EA0F" ma:contentTypeVersion="9" ma:contentTypeDescription="Create a new document." ma:contentTypeScope="" ma:versionID="d83ccbb30b33d3b8d99ba0ec712e12b5">
  <xsd:schema xmlns:xsd="http://www.w3.org/2001/XMLSchema" xmlns:xs="http://www.w3.org/2001/XMLSchema" xmlns:p="http://schemas.microsoft.com/office/2006/metadata/properties" xmlns:ns2="1d98856b-8863-447a-8323-dd18946d0cac" xmlns:ns3="933c463b-d824-445f-bf0c-eb7785bc8010" targetNamespace="http://schemas.microsoft.com/office/2006/metadata/properties" ma:root="true" ma:fieldsID="d746defa4fcf7155a9b8b7b7c47b07a6" ns2:_="" ns3:_="">
    <xsd:import namespace="1d98856b-8863-447a-8323-dd18946d0cac"/>
    <xsd:import namespace="933c463b-d824-445f-bf0c-eb7785bc80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8856b-8863-447a-8323-dd18946d0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c463b-d824-445f-bf0c-eb7785bc80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369BFC-F86B-4242-BD64-E3B160F4E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8856b-8863-447a-8323-dd18946d0cac"/>
    <ds:schemaRef ds:uri="933c463b-d824-445f-bf0c-eb7785bc8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7F837D-3775-498E-9C77-BF4D6A519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5042FD-1451-4398-AA8A-9D9D7B2414C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1d98856b-8863-447a-8323-dd18946d0cac"/>
    <ds:schemaRef ds:uri="http://purl.org/dc/terms/"/>
    <ds:schemaRef ds:uri="http://schemas.openxmlformats.org/package/2006/metadata/core-properties"/>
    <ds:schemaRef ds:uri="http://purl.org/dc/dcmitype/"/>
    <ds:schemaRef ds:uri="933c463b-d824-445f-bf0c-eb7785bc8010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Jan</vt:lpstr>
      <vt:lpstr>Feb</vt:lpstr>
      <vt:lpstr>Mar</vt:lpstr>
      <vt:lpstr>Q1</vt:lpstr>
      <vt:lpstr>Apr</vt:lpstr>
      <vt:lpstr>May</vt:lpstr>
      <vt:lpstr>June</vt:lpstr>
      <vt:lpstr>Q2</vt:lpstr>
      <vt:lpstr>July</vt:lpstr>
      <vt:lpstr>Aug</vt:lpstr>
      <vt:lpstr>Sept</vt:lpstr>
      <vt:lpstr>Q3</vt:lpstr>
      <vt:lpstr>Oct</vt:lpstr>
      <vt:lpstr>Nov</vt:lpstr>
      <vt:lpstr>Dec</vt:lpstr>
      <vt:lpstr>Jan 2022for Dec 2021</vt:lpstr>
      <vt:lpstr>Q4</vt:lpstr>
      <vt:lpstr>YTD</vt:lpstr>
      <vt:lpstr>Apr!Print_Area</vt:lpstr>
      <vt:lpstr>Feb!Print_Area</vt:lpstr>
      <vt:lpstr>Jan!Print_Area</vt:lpstr>
      <vt:lpstr>'Jan 2022for Dec 2021'!Print_Area</vt:lpstr>
      <vt:lpstr>July!Print_Area</vt:lpstr>
      <vt:lpstr>June!Print_Area</vt:lpstr>
      <vt:lpstr>Mar!Print_Area</vt:lpstr>
      <vt:lpstr>May!Print_Area</vt:lpstr>
      <vt:lpstr>Oct!Print_Area</vt:lpstr>
      <vt:lpstr>'Q1'!Print_Area</vt:lpstr>
      <vt:lpstr>'Q2'!Print_Area</vt:lpstr>
      <vt:lpstr>'Q3'!Print_Area</vt:lpstr>
      <vt:lpstr>'Q4'!Print_Area</vt:lpstr>
      <vt:lpstr>Sept!Print_Area</vt:lpstr>
      <vt:lpstr>YTD!Print_Area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Reinke</dc:creator>
  <cp:keywords/>
  <dc:description/>
  <cp:lastModifiedBy>Kathleen Reinke</cp:lastModifiedBy>
  <cp:revision/>
  <cp:lastPrinted>2021-07-26T12:19:59Z</cp:lastPrinted>
  <dcterms:created xsi:type="dcterms:W3CDTF">2013-01-18T15:38:32Z</dcterms:created>
  <dcterms:modified xsi:type="dcterms:W3CDTF">2021-09-13T14:02:41Z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0x010100857DAAB716671A4BAC077F07DF21EA0F</vt:lpwstr>
  </property>
  <property fmtid="{D5CDD505-2E9C-101B-9397-08002B2CF9AE}" pid="3" name="Order">
    <vt:r8>174400</vt:r8>
  </property>
</Properties>
</file>